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顧客台帳" sheetId="1" r:id="rId4"/>
    <sheet state="visible" name="取引履歴" sheetId="2" r:id="rId5"/>
    <sheet state="visible" name="集計" sheetId="3" r:id="rId6"/>
    <sheet state="visible" name="選択肢マスタ" sheetId="4" r:id="rId7"/>
    <sheet state="visible" name="使い方" sheetId="5" r:id="rId8"/>
  </sheets>
  <definedNames/>
  <calcPr/>
  <extLst>
    <ext uri="GoogleSheetsCustomDataVersion2">
      <go:sheetsCustomData xmlns:go="http://customooxmlschemas.google.com/" r:id="rId9" roundtripDataChecksum="jRG0IQpE69VtaVLth0xnMl2+ZRrXf7IqI4+cseRxaN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======
ID#AAAB9Mq3dFo
Unknown Author    (2026-06-25 08:19:15)
半角英数で6桁の連番を推奨
例：C00001</t>
      </text>
    </comment>
  </commentList>
  <extLst>
    <ext uri="GoogleSheetsCustomDataVersion2">
      <go:sheetsCustomData xmlns:go="http://customooxmlschemas.google.com/" r:id="rId1" roundtripDataSignature="AMtx7mjgweE8SFh48TrTs9XwvQTiietfXg=="/>
    </ext>
  </extLst>
</comments>
</file>

<file path=xl/sharedStrings.xml><?xml version="1.0" encoding="utf-8"?>
<sst xmlns="http://schemas.openxmlformats.org/spreadsheetml/2006/main" count="145" uniqueCount="120">
  <si>
    <t>顧客コード</t>
  </si>
  <si>
    <t>区分</t>
  </si>
  <si>
    <t>会社名</t>
  </si>
  <si>
    <t>部署名</t>
  </si>
  <si>
    <t>担当者氏名</t>
  </si>
  <si>
    <t>フリガナ</t>
  </si>
  <si>
    <t>郵便番号</t>
  </si>
  <si>
    <t>住所</t>
  </si>
  <si>
    <t>電話番号</t>
  </si>
  <si>
    <t>メールアドレス</t>
  </si>
  <si>
    <t>業種</t>
  </si>
  <si>
    <t>取引開始日</t>
  </si>
  <si>
    <t>最終更新日</t>
  </si>
  <si>
    <t>ステータス</t>
  </si>
  <si>
    <t>備考</t>
  </si>
  <si>
    <t>重複チェック</t>
  </si>
  <si>
    <t>C00001</t>
  </si>
  <si>
    <t>法人</t>
  </si>
  <si>
    <t>サンプル商事株式会社</t>
  </si>
  <si>
    <t>営業部</t>
  </si>
  <si>
    <t>山田太郎</t>
  </si>
  <si>
    <t>ヤマダタロウ</t>
  </si>
  <si>
    <t>100-0001</t>
  </si>
  <si>
    <t>東京都○○区1-2-3</t>
  </si>
  <si>
    <t>03-0000-0001</t>
  </si>
  <si>
    <t>yamada@example.com</t>
  </si>
  <si>
    <t>卸売業</t>
  </si>
  <si>
    <t>継続</t>
  </si>
  <si>
    <t>年2回の定期発注あり</t>
  </si>
  <si>
    <t>C00002</t>
  </si>
  <si>
    <t>テスト工業株式会社</t>
  </si>
  <si>
    <t>総務部</t>
  </si>
  <si>
    <t>佐藤花子</t>
  </si>
  <si>
    <t>サトウハナコ</t>
  </si>
  <si>
    <t>150-0002</t>
  </si>
  <si>
    <t>東京都○○区4-5-6</t>
  </si>
  <si>
    <t>03-0000-0002</t>
  </si>
  <si>
    <t>sato@example.com</t>
  </si>
  <si>
    <t>製造業</t>
  </si>
  <si>
    <t>C00003</t>
  </si>
  <si>
    <t>個人</t>
  </si>
  <si>
    <t>田中一郎</t>
  </si>
  <si>
    <t>タナカイチロウ</t>
  </si>
  <si>
    <t>060-0001</t>
  </si>
  <si>
    <t>北海道○○市1-2-3</t>
  </si>
  <si>
    <t>011-000-0001</t>
  </si>
  <si>
    <t>tanaka@example.com</t>
  </si>
  <si>
    <t>新規</t>
  </si>
  <si>
    <t>初回購入時に資料送付済</t>
  </si>
  <si>
    <t>取引ID</t>
  </si>
  <si>
    <t>取引日</t>
  </si>
  <si>
    <t>顧客名（自動）</t>
  </si>
  <si>
    <t>商品・サービス名</t>
  </si>
  <si>
    <t>数量</t>
  </si>
  <si>
    <t>単価</t>
  </si>
  <si>
    <t>金額</t>
  </si>
  <si>
    <t>支払方法</t>
  </si>
  <si>
    <t>T0001</t>
  </si>
  <si>
    <t>A商品</t>
  </si>
  <si>
    <t>振込</t>
  </si>
  <si>
    <t>T0002</t>
  </si>
  <si>
    <t>Bサービス</t>
  </si>
  <si>
    <t>請求書</t>
  </si>
  <si>
    <t>月額契約</t>
  </si>
  <si>
    <t>T0003</t>
  </si>
  <si>
    <t>T0004</t>
  </si>
  <si>
    <t>C商品</t>
  </si>
  <si>
    <t>クレカ</t>
  </si>
  <si>
    <t>初回購入</t>
  </si>
  <si>
    <t>T0005</t>
  </si>
  <si>
    <t>顧客別 取引集計</t>
  </si>
  <si>
    <t>■ 全体サマリー</t>
  </si>
  <si>
    <t>登録顧客数</t>
  </si>
  <si>
    <t>総取引件数</t>
  </si>
  <si>
    <t>売上合計</t>
  </si>
  <si>
    <t>平均取引単価</t>
  </si>
  <si>
    <t>■ 顧客別集計（自動計算）</t>
  </si>
  <si>
    <t>顧客名</t>
  </si>
  <si>
    <t>取引回数</t>
  </si>
  <si>
    <t>購入金額合計</t>
  </si>
  <si>
    <t>最終取引日</t>
  </si>
  <si>
    <t>※ 関数はExcel 2016以降、Microsoft 365 で動作確認済みです。</t>
  </si>
  <si>
    <t>現金</t>
  </si>
  <si>
    <t>小売業</t>
  </si>
  <si>
    <t>建設業</t>
  </si>
  <si>
    <t>運輸業</t>
  </si>
  <si>
    <t>その他</t>
  </si>
  <si>
    <t>情報通信</t>
  </si>
  <si>
    <t>サービス業</t>
  </si>
  <si>
    <t>飲食業</t>
  </si>
  <si>
    <t>宿泊業</t>
  </si>
  <si>
    <t>医療・福祉</t>
  </si>
  <si>
    <t>金融・保険</t>
  </si>
  <si>
    <t>不動産業</t>
  </si>
  <si>
    <t>教育</t>
  </si>
  <si>
    <t>農林水産業</t>
  </si>
  <si>
    <t>顧客台帳テンプレート　使い方ガイド</t>
  </si>
  <si>
    <t>■ シート構成</t>
  </si>
  <si>
    <t>・顧客台帳</t>
  </si>
  <si>
    <t>顧客の基本情報を1行1件で登録するメインシート</t>
  </si>
  <si>
    <t>・取引履歴</t>
  </si>
  <si>
    <t>顧客ごとの取引内容を時系列で記録する明細シート</t>
  </si>
  <si>
    <t>・集計</t>
  </si>
  <si>
    <t>顧客別の購入金額・回数を関数で自動集計するシート</t>
  </si>
  <si>
    <t>・選択肢マスタ</t>
  </si>
  <si>
    <t>プルダウンに使う選択肢を管理するシート</t>
  </si>
  <si>
    <t>■ 入力の流れ</t>
  </si>
  <si>
    <t>1. 顧客台帳シートに顧客の基本情報を入力する（顧客コードは6桁の連番）</t>
  </si>
  <si>
    <t>2. 取引履歴シートに、取引が発生するごとに1行ずつ記録する</t>
  </si>
  <si>
    <t>3. 集計シートを開くと、顧客別の購入回数・購入金額が自動表示される</t>
  </si>
  <si>
    <t>4. 重複チェック列で、同じ顧客が二重登録されていないかを定期的に確認する</t>
  </si>
  <si>
    <t>■ 入力時の注意</t>
  </si>
  <si>
    <t>・電話番号は半角でハイフンあり（例：03-1234-5678）に統一</t>
  </si>
  <si>
    <t>・郵便番号は7桁ハイフンあり（例：100-0001）に統一</t>
  </si>
  <si>
    <t>・会社名は「株式会社」を後ろに統一</t>
  </si>
  <si>
    <t>・空欄を残さず、不明な場合は「不明」と記入</t>
  </si>
  <si>
    <t>・編集権限を持つ担当者を限定し、定期的にバックアップを取る</t>
  </si>
  <si>
    <t>■ 個人情報の取り扱いについて</t>
  </si>
  <si>
    <t>本台帳には個人情報が含まれます。個人情報保護法に基づき、利用目的を明示し、目的の範囲内で利用してください。</t>
  </si>
  <si>
    <t>詳細は個人情報保護委員会のサイト（https://www.ppc.go.jp/）を参照してください。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</si>
</sst>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\-dd"/>
    <numFmt numFmtId="165" formatCode="#,##0\円"/>
  </numFmts>
  <fonts count="9">
    <font>
      <sz val="11.0"/>
      <color theme="1"/>
      <name val="Calibri"/>
      <scheme val="minor"/>
    </font>
    <font>
      <b/>
      <sz val="11.0"/>
      <color rgb="FFFFFFFF"/>
      <name val="Noto Sans"/>
    </font>
    <font>
      <sz val="11.0"/>
      <color theme="1"/>
      <name val="Calibri"/>
    </font>
    <font>
      <sz val="11.0"/>
      <color theme="1"/>
      <name val="Yu Gothic"/>
    </font>
    <font>
      <sz val="11.0"/>
      <color theme="1"/>
      <name val="Noto Sans"/>
    </font>
    <font>
      <b/>
      <sz val="14.0"/>
      <color rgb="FF305496"/>
      <name val="Noto Sans"/>
    </font>
    <font>
      <b/>
      <sz val="11.0"/>
      <color theme="1"/>
      <name val="Noto Sans"/>
    </font>
    <font>
      <i/>
      <sz val="9.0"/>
      <color rgb="FF808080"/>
      <name val="Noto Sans"/>
    </font>
    <font>
      <b/>
      <sz val="16.0"/>
      <color rgb="FF305496"/>
      <name val="Noto Sans"/>
    </font>
  </fonts>
  <fills count="4">
    <fill>
      <patternFill patternType="none"/>
    </fill>
    <fill>
      <patternFill patternType="lightGray"/>
    </fill>
    <fill>
      <patternFill patternType="solid">
        <fgColor rgb="FF305496"/>
        <bgColor rgb="FF305496"/>
      </patternFill>
    </fill>
    <fill>
      <patternFill patternType="solid">
        <fgColor rgb="FFEFEFEF"/>
        <bgColor rgb="FFEFEFEF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0" fillId="0" fontId="2" numFmtId="0" xfId="0" applyAlignment="1" applyFont="1">
      <alignment vertical="bottom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vertical="bottom"/>
    </xf>
    <xf borderId="1" fillId="2" fontId="1" numFmtId="0" xfId="0" applyAlignment="1" applyBorder="1" applyFont="1">
      <alignment horizontal="center" shrinkToFit="0" vertical="center" wrapText="1"/>
    </xf>
    <xf borderId="1" fillId="0" fontId="3" numFmtId="165" xfId="0" applyAlignment="1" applyBorder="1" applyFont="1" applyNumberFormat="1">
      <alignment horizontal="center" shrinkToFit="0" vertical="center" wrapText="1"/>
    </xf>
    <xf borderId="1" fillId="0" fontId="3" numFmtId="165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1" fillId="3" fontId="4" numFmtId="0" xfId="0" applyAlignment="1" applyBorder="1" applyFill="1" applyFont="1">
      <alignment horizontal="left" shrinkToFit="0" vertical="center" wrapText="1"/>
    </xf>
    <xf borderId="1" fillId="0" fontId="3" numFmtId="0" xfId="0" applyAlignment="1" applyBorder="1" applyFont="1">
      <alignment horizontal="right" shrinkToFit="0" vertical="center" wrapText="1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1">
    <dxf>
      <font>
        <b/>
        <sz val="11.0"/>
        <color rgb="FFC00000"/>
        <name val="Yu Gothic"/>
      </font>
      <fill>
        <patternFill patternType="solid">
          <fgColor rgb="FFFFC7CE"/>
          <bgColor rgb="FFFFC7CE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4.0"/>
    <col customWidth="1" min="2" max="2" width="10.0"/>
    <col customWidth="1" min="3" max="3" width="24.0"/>
    <col customWidth="1" min="4" max="5" width="16.0"/>
    <col customWidth="1" min="6" max="6" width="18.0"/>
    <col customWidth="1" min="7" max="7" width="12.0"/>
    <col customWidth="1" min="8" max="8" width="36.0"/>
    <col customWidth="1" min="9" max="9" width="16.0"/>
    <col customWidth="1" min="10" max="10" width="24.0"/>
    <col customWidth="1" min="11" max="14" width="14.0"/>
    <col customWidth="1" min="15" max="15" width="30.0"/>
    <col customWidth="1" min="16" max="16" width="16.0"/>
  </cols>
  <sheetData>
    <row r="1" ht="15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3" t="s">
        <v>16</v>
      </c>
      <c r="B2" s="4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3" t="s">
        <v>22</v>
      </c>
      <c r="H2" s="5" t="s">
        <v>23</v>
      </c>
      <c r="I2" s="3" t="s">
        <v>24</v>
      </c>
      <c r="J2" s="6" t="s">
        <v>25</v>
      </c>
      <c r="K2" s="4" t="s">
        <v>26</v>
      </c>
      <c r="L2" s="7">
        <v>45383.0</v>
      </c>
      <c r="M2" s="7">
        <v>46037.0</v>
      </c>
      <c r="N2" s="4" t="s">
        <v>27</v>
      </c>
      <c r="O2" s="5" t="s">
        <v>28</v>
      </c>
      <c r="P2" s="3" t="str">
        <f t="shared" ref="P2:P4" si="1">IF(COUNTIF(A:A,A2)&gt;1,"重複あり","OK")</f>
        <v>OK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3" t="s">
        <v>29</v>
      </c>
      <c r="B3" s="4" t="s">
        <v>17</v>
      </c>
      <c r="C3" s="5" t="s">
        <v>30</v>
      </c>
      <c r="D3" s="5" t="s">
        <v>31</v>
      </c>
      <c r="E3" s="5" t="s">
        <v>32</v>
      </c>
      <c r="F3" s="5" t="s">
        <v>33</v>
      </c>
      <c r="G3" s="3" t="s">
        <v>34</v>
      </c>
      <c r="H3" s="5" t="s">
        <v>35</v>
      </c>
      <c r="I3" s="3" t="s">
        <v>36</v>
      </c>
      <c r="J3" s="6" t="s">
        <v>37</v>
      </c>
      <c r="K3" s="4" t="s">
        <v>38</v>
      </c>
      <c r="L3" s="7">
        <v>45184.0</v>
      </c>
      <c r="M3" s="7">
        <v>46073.0</v>
      </c>
      <c r="N3" s="4" t="s">
        <v>27</v>
      </c>
      <c r="O3" s="5"/>
      <c r="P3" s="3" t="str">
        <f t="shared" si="1"/>
        <v>OK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3" t="s">
        <v>39</v>
      </c>
      <c r="B4" s="4" t="s">
        <v>40</v>
      </c>
      <c r="C4" s="5"/>
      <c r="D4" s="5"/>
      <c r="E4" s="5" t="s">
        <v>41</v>
      </c>
      <c r="F4" s="5" t="s">
        <v>42</v>
      </c>
      <c r="G4" s="3" t="s">
        <v>43</v>
      </c>
      <c r="H4" s="5" t="s">
        <v>44</v>
      </c>
      <c r="I4" s="3" t="s">
        <v>45</v>
      </c>
      <c r="J4" s="6" t="s">
        <v>46</v>
      </c>
      <c r="K4" s="4" t="s">
        <v>40</v>
      </c>
      <c r="L4" s="7">
        <v>45667.0</v>
      </c>
      <c r="M4" s="7">
        <v>46082.0</v>
      </c>
      <c r="N4" s="4" t="s">
        <v>47</v>
      </c>
      <c r="O4" s="5" t="s">
        <v>48</v>
      </c>
      <c r="P4" s="3" t="str">
        <f t="shared" si="1"/>
        <v>OK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3"/>
      <c r="B5" s="4"/>
      <c r="C5" s="5"/>
      <c r="D5" s="5"/>
      <c r="E5" s="5"/>
      <c r="F5" s="5"/>
      <c r="G5" s="3"/>
      <c r="H5" s="5"/>
      <c r="I5" s="3"/>
      <c r="J5" s="5"/>
      <c r="K5" s="4"/>
      <c r="L5" s="7"/>
      <c r="M5" s="7"/>
      <c r="N5" s="4"/>
      <c r="O5" s="5"/>
      <c r="P5" s="3" t="str">
        <f t="shared" ref="P5:P50" si="2">IF(A5="","",IF(COUNTIF(A:A,A5)&gt;1,"重複あり","OK"))</f>
        <v/>
      </c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3"/>
      <c r="B6" s="4"/>
      <c r="C6" s="5"/>
      <c r="D6" s="5"/>
      <c r="E6" s="5"/>
      <c r="F6" s="5"/>
      <c r="G6" s="3"/>
      <c r="H6" s="5"/>
      <c r="I6" s="3"/>
      <c r="J6" s="5"/>
      <c r="K6" s="4"/>
      <c r="L6" s="7"/>
      <c r="M6" s="7"/>
      <c r="N6" s="4"/>
      <c r="O6" s="5"/>
      <c r="P6" s="3" t="str">
        <f t="shared" si="2"/>
        <v/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3"/>
      <c r="B7" s="4"/>
      <c r="C7" s="5"/>
      <c r="D7" s="5"/>
      <c r="E7" s="5"/>
      <c r="F7" s="5"/>
      <c r="G7" s="3"/>
      <c r="H7" s="5"/>
      <c r="I7" s="3"/>
      <c r="J7" s="5"/>
      <c r="K7" s="4"/>
      <c r="L7" s="7"/>
      <c r="M7" s="7"/>
      <c r="N7" s="4"/>
      <c r="O7" s="5"/>
      <c r="P7" s="3" t="str">
        <f t="shared" si="2"/>
        <v/>
      </c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3"/>
      <c r="B8" s="4"/>
      <c r="C8" s="5"/>
      <c r="D8" s="5"/>
      <c r="E8" s="5"/>
      <c r="F8" s="5"/>
      <c r="G8" s="3"/>
      <c r="H8" s="5"/>
      <c r="I8" s="3"/>
      <c r="J8" s="5"/>
      <c r="K8" s="4"/>
      <c r="L8" s="7"/>
      <c r="M8" s="7"/>
      <c r="N8" s="4"/>
      <c r="O8" s="5"/>
      <c r="P8" s="3" t="str">
        <f t="shared" si="2"/>
        <v/>
      </c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3"/>
      <c r="B9" s="4"/>
      <c r="C9" s="5"/>
      <c r="D9" s="5"/>
      <c r="E9" s="5"/>
      <c r="F9" s="5"/>
      <c r="G9" s="3"/>
      <c r="H9" s="5"/>
      <c r="I9" s="3"/>
      <c r="J9" s="5"/>
      <c r="K9" s="4"/>
      <c r="L9" s="7"/>
      <c r="M9" s="7"/>
      <c r="N9" s="4"/>
      <c r="O9" s="5"/>
      <c r="P9" s="3" t="str">
        <f t="shared" si="2"/>
        <v/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3"/>
      <c r="B10" s="4"/>
      <c r="C10" s="5"/>
      <c r="D10" s="5"/>
      <c r="E10" s="5"/>
      <c r="F10" s="5"/>
      <c r="G10" s="3"/>
      <c r="H10" s="5"/>
      <c r="I10" s="3"/>
      <c r="J10" s="5"/>
      <c r="K10" s="4"/>
      <c r="L10" s="7"/>
      <c r="M10" s="7"/>
      <c r="N10" s="4"/>
      <c r="O10" s="5"/>
      <c r="P10" s="3" t="str">
        <f t="shared" si="2"/>
        <v/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3"/>
      <c r="B11" s="4"/>
      <c r="C11" s="5"/>
      <c r="D11" s="5"/>
      <c r="E11" s="5"/>
      <c r="F11" s="5"/>
      <c r="G11" s="3"/>
      <c r="H11" s="5"/>
      <c r="I11" s="3"/>
      <c r="J11" s="5"/>
      <c r="K11" s="4"/>
      <c r="L11" s="7"/>
      <c r="M11" s="7"/>
      <c r="N11" s="4"/>
      <c r="O11" s="5"/>
      <c r="P11" s="3" t="str">
        <f t="shared" si="2"/>
        <v/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3"/>
      <c r="B12" s="4"/>
      <c r="C12" s="5"/>
      <c r="D12" s="5"/>
      <c r="E12" s="5"/>
      <c r="F12" s="5"/>
      <c r="G12" s="3"/>
      <c r="H12" s="5"/>
      <c r="I12" s="3"/>
      <c r="J12" s="5"/>
      <c r="K12" s="4"/>
      <c r="L12" s="7"/>
      <c r="M12" s="7"/>
      <c r="N12" s="4"/>
      <c r="O12" s="5"/>
      <c r="P12" s="3" t="str">
        <f t="shared" si="2"/>
        <v/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3"/>
      <c r="B13" s="4"/>
      <c r="C13" s="5"/>
      <c r="D13" s="5"/>
      <c r="E13" s="5"/>
      <c r="F13" s="5"/>
      <c r="G13" s="3"/>
      <c r="H13" s="5"/>
      <c r="I13" s="3"/>
      <c r="J13" s="5"/>
      <c r="K13" s="4"/>
      <c r="L13" s="7"/>
      <c r="M13" s="7"/>
      <c r="N13" s="4"/>
      <c r="O13" s="5"/>
      <c r="P13" s="3" t="str">
        <f t="shared" si="2"/>
        <v/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3"/>
      <c r="B14" s="4"/>
      <c r="C14" s="5"/>
      <c r="D14" s="5"/>
      <c r="E14" s="5"/>
      <c r="F14" s="5"/>
      <c r="G14" s="3"/>
      <c r="H14" s="5"/>
      <c r="I14" s="3"/>
      <c r="J14" s="5"/>
      <c r="K14" s="4"/>
      <c r="L14" s="7"/>
      <c r="M14" s="7"/>
      <c r="N14" s="4"/>
      <c r="O14" s="5"/>
      <c r="P14" s="3" t="str">
        <f t="shared" si="2"/>
        <v/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3"/>
      <c r="B15" s="4"/>
      <c r="C15" s="5"/>
      <c r="D15" s="5"/>
      <c r="E15" s="5"/>
      <c r="F15" s="5"/>
      <c r="G15" s="3"/>
      <c r="H15" s="5"/>
      <c r="I15" s="3"/>
      <c r="J15" s="5"/>
      <c r="K15" s="4"/>
      <c r="L15" s="7"/>
      <c r="M15" s="7"/>
      <c r="N15" s="4"/>
      <c r="O15" s="5"/>
      <c r="P15" s="3" t="str">
        <f t="shared" si="2"/>
        <v/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3"/>
      <c r="B16" s="4"/>
      <c r="C16" s="5"/>
      <c r="D16" s="5"/>
      <c r="E16" s="5"/>
      <c r="F16" s="5"/>
      <c r="G16" s="3"/>
      <c r="H16" s="5"/>
      <c r="I16" s="3"/>
      <c r="J16" s="5"/>
      <c r="K16" s="4"/>
      <c r="L16" s="7"/>
      <c r="M16" s="7"/>
      <c r="N16" s="4"/>
      <c r="O16" s="5"/>
      <c r="P16" s="3" t="str">
        <f t="shared" si="2"/>
        <v/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3"/>
      <c r="B17" s="4"/>
      <c r="C17" s="5"/>
      <c r="D17" s="5"/>
      <c r="E17" s="5"/>
      <c r="F17" s="5"/>
      <c r="G17" s="3"/>
      <c r="H17" s="5"/>
      <c r="I17" s="3"/>
      <c r="J17" s="5"/>
      <c r="K17" s="4"/>
      <c r="L17" s="7"/>
      <c r="M17" s="7"/>
      <c r="N17" s="4"/>
      <c r="O17" s="5"/>
      <c r="P17" s="3" t="str">
        <f t="shared" si="2"/>
        <v/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3"/>
      <c r="B18" s="4"/>
      <c r="C18" s="5"/>
      <c r="D18" s="5"/>
      <c r="E18" s="5"/>
      <c r="F18" s="5"/>
      <c r="G18" s="3"/>
      <c r="H18" s="5"/>
      <c r="I18" s="3"/>
      <c r="J18" s="5"/>
      <c r="K18" s="4"/>
      <c r="L18" s="7"/>
      <c r="M18" s="7"/>
      <c r="N18" s="4"/>
      <c r="O18" s="5"/>
      <c r="P18" s="3" t="str">
        <f t="shared" si="2"/>
        <v/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3"/>
      <c r="B19" s="4"/>
      <c r="C19" s="5"/>
      <c r="D19" s="5"/>
      <c r="E19" s="5"/>
      <c r="F19" s="5"/>
      <c r="G19" s="3"/>
      <c r="H19" s="5"/>
      <c r="I19" s="3"/>
      <c r="J19" s="5"/>
      <c r="K19" s="4"/>
      <c r="L19" s="7"/>
      <c r="M19" s="7"/>
      <c r="N19" s="4"/>
      <c r="O19" s="5"/>
      <c r="P19" s="3" t="str">
        <f t="shared" si="2"/>
        <v/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3"/>
      <c r="B20" s="4"/>
      <c r="C20" s="5"/>
      <c r="D20" s="5"/>
      <c r="E20" s="5"/>
      <c r="F20" s="5"/>
      <c r="G20" s="3"/>
      <c r="H20" s="5"/>
      <c r="I20" s="3"/>
      <c r="J20" s="5"/>
      <c r="K20" s="4"/>
      <c r="L20" s="7"/>
      <c r="M20" s="7"/>
      <c r="N20" s="4"/>
      <c r="O20" s="5"/>
      <c r="P20" s="3" t="str">
        <f t="shared" si="2"/>
        <v/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"/>
      <c r="B21" s="4"/>
      <c r="C21" s="5"/>
      <c r="D21" s="5"/>
      <c r="E21" s="5"/>
      <c r="F21" s="5"/>
      <c r="G21" s="3"/>
      <c r="H21" s="5"/>
      <c r="I21" s="3"/>
      <c r="J21" s="5"/>
      <c r="K21" s="4"/>
      <c r="L21" s="7"/>
      <c r="M21" s="7"/>
      <c r="N21" s="4"/>
      <c r="O21" s="5"/>
      <c r="P21" s="3" t="str">
        <f t="shared" si="2"/>
        <v/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3"/>
      <c r="B22" s="4"/>
      <c r="C22" s="5"/>
      <c r="D22" s="5"/>
      <c r="E22" s="5"/>
      <c r="F22" s="5"/>
      <c r="G22" s="3"/>
      <c r="H22" s="5"/>
      <c r="I22" s="3"/>
      <c r="J22" s="5"/>
      <c r="K22" s="4"/>
      <c r="L22" s="7"/>
      <c r="M22" s="7"/>
      <c r="N22" s="4"/>
      <c r="O22" s="5"/>
      <c r="P22" s="3" t="str">
        <f t="shared" si="2"/>
        <v/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"/>
      <c r="B23" s="4"/>
      <c r="C23" s="5"/>
      <c r="D23" s="5"/>
      <c r="E23" s="5"/>
      <c r="F23" s="5"/>
      <c r="G23" s="3"/>
      <c r="H23" s="5"/>
      <c r="I23" s="3"/>
      <c r="J23" s="5"/>
      <c r="K23" s="4"/>
      <c r="L23" s="7"/>
      <c r="M23" s="7"/>
      <c r="N23" s="4"/>
      <c r="O23" s="5"/>
      <c r="P23" s="3" t="str">
        <f t="shared" si="2"/>
        <v/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3"/>
      <c r="B24" s="4"/>
      <c r="C24" s="5"/>
      <c r="D24" s="5"/>
      <c r="E24" s="5"/>
      <c r="F24" s="5"/>
      <c r="G24" s="3"/>
      <c r="H24" s="5"/>
      <c r="I24" s="3"/>
      <c r="J24" s="5"/>
      <c r="K24" s="4"/>
      <c r="L24" s="7"/>
      <c r="M24" s="7"/>
      <c r="N24" s="4"/>
      <c r="O24" s="5"/>
      <c r="P24" s="3" t="str">
        <f t="shared" si="2"/>
        <v/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"/>
      <c r="B25" s="4"/>
      <c r="C25" s="5"/>
      <c r="D25" s="5"/>
      <c r="E25" s="5"/>
      <c r="F25" s="5"/>
      <c r="G25" s="3"/>
      <c r="H25" s="5"/>
      <c r="I25" s="3"/>
      <c r="J25" s="5"/>
      <c r="K25" s="4"/>
      <c r="L25" s="7"/>
      <c r="M25" s="7"/>
      <c r="N25" s="4"/>
      <c r="O25" s="5"/>
      <c r="P25" s="3" t="str">
        <f t="shared" si="2"/>
        <v/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"/>
      <c r="B26" s="4"/>
      <c r="C26" s="5"/>
      <c r="D26" s="5"/>
      <c r="E26" s="5"/>
      <c r="F26" s="5"/>
      <c r="G26" s="3"/>
      <c r="H26" s="5"/>
      <c r="I26" s="3"/>
      <c r="J26" s="5"/>
      <c r="K26" s="4"/>
      <c r="L26" s="7"/>
      <c r="M26" s="7"/>
      <c r="N26" s="4"/>
      <c r="O26" s="5"/>
      <c r="P26" s="3" t="str">
        <f t="shared" si="2"/>
        <v/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3"/>
      <c r="B27" s="4"/>
      <c r="C27" s="5"/>
      <c r="D27" s="5"/>
      <c r="E27" s="5"/>
      <c r="F27" s="5"/>
      <c r="G27" s="3"/>
      <c r="H27" s="5"/>
      <c r="I27" s="3"/>
      <c r="J27" s="5"/>
      <c r="K27" s="4"/>
      <c r="L27" s="7"/>
      <c r="M27" s="7"/>
      <c r="N27" s="4"/>
      <c r="O27" s="5"/>
      <c r="P27" s="3" t="str">
        <f t="shared" si="2"/>
        <v/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"/>
      <c r="B28" s="4"/>
      <c r="C28" s="5"/>
      <c r="D28" s="5"/>
      <c r="E28" s="5"/>
      <c r="F28" s="5"/>
      <c r="G28" s="3"/>
      <c r="H28" s="5"/>
      <c r="I28" s="3"/>
      <c r="J28" s="5"/>
      <c r="K28" s="4"/>
      <c r="L28" s="7"/>
      <c r="M28" s="7"/>
      <c r="N28" s="4"/>
      <c r="O28" s="5"/>
      <c r="P28" s="3" t="str">
        <f t="shared" si="2"/>
        <v/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3"/>
      <c r="B29" s="4"/>
      <c r="C29" s="5"/>
      <c r="D29" s="5"/>
      <c r="E29" s="5"/>
      <c r="F29" s="5"/>
      <c r="G29" s="3"/>
      <c r="H29" s="5"/>
      <c r="I29" s="3"/>
      <c r="J29" s="5"/>
      <c r="K29" s="4"/>
      <c r="L29" s="7"/>
      <c r="M29" s="7"/>
      <c r="N29" s="4"/>
      <c r="O29" s="5"/>
      <c r="P29" s="3" t="str">
        <f t="shared" si="2"/>
        <v/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3"/>
      <c r="B30" s="4"/>
      <c r="C30" s="5"/>
      <c r="D30" s="5"/>
      <c r="E30" s="5"/>
      <c r="F30" s="5"/>
      <c r="G30" s="3"/>
      <c r="H30" s="5"/>
      <c r="I30" s="3"/>
      <c r="J30" s="5"/>
      <c r="K30" s="4"/>
      <c r="L30" s="7"/>
      <c r="M30" s="7"/>
      <c r="N30" s="4"/>
      <c r="O30" s="5"/>
      <c r="P30" s="3" t="str">
        <f t="shared" si="2"/>
        <v/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3"/>
      <c r="B31" s="4"/>
      <c r="C31" s="5"/>
      <c r="D31" s="5"/>
      <c r="E31" s="5"/>
      <c r="F31" s="5"/>
      <c r="G31" s="3"/>
      <c r="H31" s="5"/>
      <c r="I31" s="3"/>
      <c r="J31" s="5"/>
      <c r="K31" s="4"/>
      <c r="L31" s="7"/>
      <c r="M31" s="7"/>
      <c r="N31" s="4"/>
      <c r="O31" s="5"/>
      <c r="P31" s="3" t="str">
        <f t="shared" si="2"/>
        <v/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3"/>
      <c r="B32" s="4"/>
      <c r="C32" s="5"/>
      <c r="D32" s="5"/>
      <c r="E32" s="5"/>
      <c r="F32" s="5"/>
      <c r="G32" s="3"/>
      <c r="H32" s="5"/>
      <c r="I32" s="3"/>
      <c r="J32" s="5"/>
      <c r="K32" s="4"/>
      <c r="L32" s="7"/>
      <c r="M32" s="7"/>
      <c r="N32" s="4"/>
      <c r="O32" s="5"/>
      <c r="P32" s="3" t="str">
        <f t="shared" si="2"/>
        <v/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"/>
      <c r="B33" s="4"/>
      <c r="C33" s="5"/>
      <c r="D33" s="5"/>
      <c r="E33" s="5"/>
      <c r="F33" s="5"/>
      <c r="G33" s="3"/>
      <c r="H33" s="5"/>
      <c r="I33" s="3"/>
      <c r="J33" s="5"/>
      <c r="K33" s="4"/>
      <c r="L33" s="7"/>
      <c r="M33" s="7"/>
      <c r="N33" s="4"/>
      <c r="O33" s="5"/>
      <c r="P33" s="3" t="str">
        <f t="shared" si="2"/>
        <v/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"/>
      <c r="B34" s="4"/>
      <c r="C34" s="5"/>
      <c r="D34" s="5"/>
      <c r="E34" s="5"/>
      <c r="F34" s="5"/>
      <c r="G34" s="3"/>
      <c r="H34" s="5"/>
      <c r="I34" s="3"/>
      <c r="J34" s="5"/>
      <c r="K34" s="4"/>
      <c r="L34" s="7"/>
      <c r="M34" s="7"/>
      <c r="N34" s="4"/>
      <c r="O34" s="5"/>
      <c r="P34" s="3" t="str">
        <f t="shared" si="2"/>
        <v/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3"/>
      <c r="B35" s="4"/>
      <c r="C35" s="5"/>
      <c r="D35" s="5"/>
      <c r="E35" s="5"/>
      <c r="F35" s="5"/>
      <c r="G35" s="3"/>
      <c r="H35" s="5"/>
      <c r="I35" s="3"/>
      <c r="J35" s="5"/>
      <c r="K35" s="4"/>
      <c r="L35" s="7"/>
      <c r="M35" s="7"/>
      <c r="N35" s="4"/>
      <c r="O35" s="5"/>
      <c r="P35" s="3" t="str">
        <f t="shared" si="2"/>
        <v/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3"/>
      <c r="B36" s="4"/>
      <c r="C36" s="5"/>
      <c r="D36" s="5"/>
      <c r="E36" s="5"/>
      <c r="F36" s="5"/>
      <c r="G36" s="3"/>
      <c r="H36" s="5"/>
      <c r="I36" s="3"/>
      <c r="J36" s="5"/>
      <c r="K36" s="4"/>
      <c r="L36" s="7"/>
      <c r="M36" s="7"/>
      <c r="N36" s="4"/>
      <c r="O36" s="5"/>
      <c r="P36" s="3" t="str">
        <f t="shared" si="2"/>
        <v/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3"/>
      <c r="B37" s="4"/>
      <c r="C37" s="5"/>
      <c r="D37" s="5"/>
      <c r="E37" s="5"/>
      <c r="F37" s="5"/>
      <c r="G37" s="3"/>
      <c r="H37" s="5"/>
      <c r="I37" s="3"/>
      <c r="J37" s="5"/>
      <c r="K37" s="4"/>
      <c r="L37" s="7"/>
      <c r="M37" s="7"/>
      <c r="N37" s="4"/>
      <c r="O37" s="5"/>
      <c r="P37" s="3" t="str">
        <f t="shared" si="2"/>
        <v/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"/>
      <c r="B38" s="4"/>
      <c r="C38" s="5"/>
      <c r="D38" s="5"/>
      <c r="E38" s="5"/>
      <c r="F38" s="5"/>
      <c r="G38" s="3"/>
      <c r="H38" s="5"/>
      <c r="I38" s="3"/>
      <c r="J38" s="5"/>
      <c r="K38" s="4"/>
      <c r="L38" s="7"/>
      <c r="M38" s="7"/>
      <c r="N38" s="4"/>
      <c r="O38" s="5"/>
      <c r="P38" s="3" t="str">
        <f t="shared" si="2"/>
        <v/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3"/>
      <c r="B39" s="4"/>
      <c r="C39" s="5"/>
      <c r="D39" s="5"/>
      <c r="E39" s="5"/>
      <c r="F39" s="5"/>
      <c r="G39" s="3"/>
      <c r="H39" s="5"/>
      <c r="I39" s="3"/>
      <c r="J39" s="5"/>
      <c r="K39" s="4"/>
      <c r="L39" s="7"/>
      <c r="M39" s="7"/>
      <c r="N39" s="4"/>
      <c r="O39" s="5"/>
      <c r="P39" s="3" t="str">
        <f t="shared" si="2"/>
        <v/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3"/>
      <c r="B40" s="4"/>
      <c r="C40" s="5"/>
      <c r="D40" s="5"/>
      <c r="E40" s="5"/>
      <c r="F40" s="5"/>
      <c r="G40" s="3"/>
      <c r="H40" s="5"/>
      <c r="I40" s="3"/>
      <c r="J40" s="5"/>
      <c r="K40" s="4"/>
      <c r="L40" s="7"/>
      <c r="M40" s="7"/>
      <c r="N40" s="4"/>
      <c r="O40" s="5"/>
      <c r="P40" s="3" t="str">
        <f t="shared" si="2"/>
        <v/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3"/>
      <c r="B41" s="4"/>
      <c r="C41" s="5"/>
      <c r="D41" s="5"/>
      <c r="E41" s="5"/>
      <c r="F41" s="5"/>
      <c r="G41" s="3"/>
      <c r="H41" s="5"/>
      <c r="I41" s="3"/>
      <c r="J41" s="5"/>
      <c r="K41" s="4"/>
      <c r="L41" s="7"/>
      <c r="M41" s="7"/>
      <c r="N41" s="4"/>
      <c r="O41" s="5"/>
      <c r="P41" s="3" t="str">
        <f t="shared" si="2"/>
        <v/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3"/>
      <c r="B42" s="4"/>
      <c r="C42" s="5"/>
      <c r="D42" s="5"/>
      <c r="E42" s="5"/>
      <c r="F42" s="5"/>
      <c r="G42" s="3"/>
      <c r="H42" s="5"/>
      <c r="I42" s="3"/>
      <c r="J42" s="5"/>
      <c r="K42" s="4"/>
      <c r="L42" s="7"/>
      <c r="M42" s="7"/>
      <c r="N42" s="4"/>
      <c r="O42" s="5"/>
      <c r="P42" s="3" t="str">
        <f t="shared" si="2"/>
        <v/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3"/>
      <c r="B43" s="4"/>
      <c r="C43" s="5"/>
      <c r="D43" s="5"/>
      <c r="E43" s="5"/>
      <c r="F43" s="5"/>
      <c r="G43" s="3"/>
      <c r="H43" s="5"/>
      <c r="I43" s="3"/>
      <c r="J43" s="5"/>
      <c r="K43" s="4"/>
      <c r="L43" s="7"/>
      <c r="M43" s="7"/>
      <c r="N43" s="4"/>
      <c r="O43" s="5"/>
      <c r="P43" s="3" t="str">
        <f t="shared" si="2"/>
        <v/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3"/>
      <c r="B44" s="4"/>
      <c r="C44" s="5"/>
      <c r="D44" s="5"/>
      <c r="E44" s="5"/>
      <c r="F44" s="5"/>
      <c r="G44" s="3"/>
      <c r="H44" s="5"/>
      <c r="I44" s="3"/>
      <c r="J44" s="5"/>
      <c r="K44" s="4"/>
      <c r="L44" s="7"/>
      <c r="M44" s="7"/>
      <c r="N44" s="4"/>
      <c r="O44" s="5"/>
      <c r="P44" s="3" t="str">
        <f t="shared" si="2"/>
        <v/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"/>
      <c r="B45" s="4"/>
      <c r="C45" s="5"/>
      <c r="D45" s="5"/>
      <c r="E45" s="5"/>
      <c r="F45" s="5"/>
      <c r="G45" s="3"/>
      <c r="H45" s="5"/>
      <c r="I45" s="3"/>
      <c r="J45" s="5"/>
      <c r="K45" s="4"/>
      <c r="L45" s="7"/>
      <c r="M45" s="7"/>
      <c r="N45" s="4"/>
      <c r="O45" s="5"/>
      <c r="P45" s="3" t="str">
        <f t="shared" si="2"/>
        <v/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3"/>
      <c r="B46" s="4"/>
      <c r="C46" s="5"/>
      <c r="D46" s="5"/>
      <c r="E46" s="5"/>
      <c r="F46" s="5"/>
      <c r="G46" s="3"/>
      <c r="H46" s="5"/>
      <c r="I46" s="3"/>
      <c r="J46" s="5"/>
      <c r="K46" s="4"/>
      <c r="L46" s="7"/>
      <c r="M46" s="7"/>
      <c r="N46" s="4"/>
      <c r="O46" s="5"/>
      <c r="P46" s="3" t="str">
        <f t="shared" si="2"/>
        <v/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3"/>
      <c r="B47" s="4"/>
      <c r="C47" s="5"/>
      <c r="D47" s="5"/>
      <c r="E47" s="5"/>
      <c r="F47" s="5"/>
      <c r="G47" s="3"/>
      <c r="H47" s="5"/>
      <c r="I47" s="3"/>
      <c r="J47" s="5"/>
      <c r="K47" s="4"/>
      <c r="L47" s="7"/>
      <c r="M47" s="7"/>
      <c r="N47" s="4"/>
      <c r="O47" s="5"/>
      <c r="P47" s="3" t="str">
        <f t="shared" si="2"/>
        <v/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3"/>
      <c r="B48" s="4"/>
      <c r="C48" s="5"/>
      <c r="D48" s="5"/>
      <c r="E48" s="5"/>
      <c r="F48" s="5"/>
      <c r="G48" s="3"/>
      <c r="H48" s="5"/>
      <c r="I48" s="3"/>
      <c r="J48" s="5"/>
      <c r="K48" s="4"/>
      <c r="L48" s="7"/>
      <c r="M48" s="7"/>
      <c r="N48" s="4"/>
      <c r="O48" s="5"/>
      <c r="P48" s="3" t="str">
        <f t="shared" si="2"/>
        <v/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3"/>
      <c r="B49" s="4"/>
      <c r="C49" s="5"/>
      <c r="D49" s="5"/>
      <c r="E49" s="5"/>
      <c r="F49" s="5"/>
      <c r="G49" s="3"/>
      <c r="H49" s="5"/>
      <c r="I49" s="3"/>
      <c r="J49" s="5"/>
      <c r="K49" s="4"/>
      <c r="L49" s="7"/>
      <c r="M49" s="7"/>
      <c r="N49" s="4"/>
      <c r="O49" s="5"/>
      <c r="P49" s="3" t="str">
        <f t="shared" si="2"/>
        <v/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3"/>
      <c r="B50" s="4"/>
      <c r="C50" s="5"/>
      <c r="D50" s="5"/>
      <c r="E50" s="5"/>
      <c r="F50" s="5"/>
      <c r="G50" s="3"/>
      <c r="H50" s="5"/>
      <c r="I50" s="3"/>
      <c r="J50" s="5"/>
      <c r="K50" s="4"/>
      <c r="L50" s="7"/>
      <c r="M50" s="7"/>
      <c r="N50" s="4"/>
      <c r="O50" s="5"/>
      <c r="P50" s="3" t="str">
        <f t="shared" si="2"/>
        <v/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P2:P1000">
    <cfRule type="cellIs" dxfId="0" priority="1" operator="equal">
      <formula>"重複あり"</formula>
    </cfRule>
  </conditionalFormatting>
  <dataValidations>
    <dataValidation type="list" allowBlank="1" sqref="N2:N51">
      <formula1>"新規,継続,休眠,解約"</formula1>
    </dataValidation>
    <dataValidation type="list" allowBlank="1" sqref="B2:B51">
      <formula1>"法人,個人"</formula1>
    </dataValidation>
    <dataValidation type="list" allowBlank="1" sqref="K2:K51">
      <formula1>'選択肢マスタ'!$A$2:$A$20</formula1>
    </dataValidation>
  </dataValidations>
  <printOptions/>
  <pageMargins bottom="1.0" footer="0.0" header="0.0" left="0.75" right="0.75" top="1.0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10.0"/>
    <col customWidth="1" min="2" max="3" width="13.0"/>
    <col customWidth="1" min="4" max="4" width="24.0"/>
    <col customWidth="1" min="5" max="5" width="28.0"/>
    <col customWidth="1" min="6" max="6" width="8.0"/>
    <col customWidth="1" min="7" max="7" width="12.0"/>
    <col customWidth="1" min="8" max="9" width="14.0"/>
    <col customWidth="1" min="10" max="10" width="24.0"/>
  </cols>
  <sheetData>
    <row r="1" ht="27.75" customHeight="1">
      <c r="A1" s="9" t="s">
        <v>49</v>
      </c>
      <c r="B1" s="9" t="s">
        <v>50</v>
      </c>
      <c r="C1" s="9" t="s">
        <v>0</v>
      </c>
      <c r="D1" s="9" t="s">
        <v>51</v>
      </c>
      <c r="E1" s="9" t="s">
        <v>52</v>
      </c>
      <c r="F1" s="9" t="s">
        <v>53</v>
      </c>
      <c r="G1" s="9" t="s">
        <v>54</v>
      </c>
      <c r="H1" s="9" t="s">
        <v>55</v>
      </c>
      <c r="I1" s="9" t="s">
        <v>56</v>
      </c>
      <c r="J1" s="9" t="s">
        <v>14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57</v>
      </c>
      <c r="B2" s="7">
        <v>46042.0</v>
      </c>
      <c r="C2" s="3" t="s">
        <v>16</v>
      </c>
      <c r="D2" s="5" t="str">
        <f>IF(C2="","",IFERROR(VLOOKUP(C2,'顧客台帳'!$A$2:$E$51,IF(VLOOKUP(C2,'顧客台帳'!$A$2:$E$51,2,FALSE())="法人",3,5),FALSE()),"未登録"))</f>
        <v>サンプル商事株式会社</v>
      </c>
      <c r="E2" s="6" t="s">
        <v>58</v>
      </c>
      <c r="F2" s="3">
        <v>10.0</v>
      </c>
      <c r="G2" s="10">
        <v>5000.0</v>
      </c>
      <c r="H2" s="11">
        <f t="shared" ref="H2:H100" si="1">IF(OR(F2="",G2=""),"",F2*G2)</f>
        <v>50000</v>
      </c>
      <c r="I2" s="4" t="s">
        <v>59</v>
      </c>
      <c r="J2" s="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3" t="s">
        <v>60</v>
      </c>
      <c r="B3" s="7">
        <v>46058.0</v>
      </c>
      <c r="C3" s="3" t="s">
        <v>29</v>
      </c>
      <c r="D3" s="5" t="str">
        <f>IF(C3="","",IFERROR(VLOOKUP(C3,'顧客台帳'!$A$2:$E$51,IF(VLOOKUP(C3,'顧客台帳'!$A$2:$E$51,2,FALSE())="法人",3,5),FALSE()),"未登録"))</f>
        <v>テスト工業株式会社</v>
      </c>
      <c r="E3" s="6" t="s">
        <v>61</v>
      </c>
      <c r="F3" s="3">
        <v>1.0</v>
      </c>
      <c r="G3" s="10">
        <v>80000.0</v>
      </c>
      <c r="H3" s="11">
        <f t="shared" si="1"/>
        <v>80000</v>
      </c>
      <c r="I3" s="4" t="s">
        <v>62</v>
      </c>
      <c r="J3" s="5" t="s">
        <v>63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3" t="s">
        <v>64</v>
      </c>
      <c r="B4" s="7">
        <v>46068.0</v>
      </c>
      <c r="C4" s="3" t="s">
        <v>16</v>
      </c>
      <c r="D4" s="5" t="str">
        <f>IF(C4="","",IFERROR(VLOOKUP(C4,'顧客台帳'!$A$2:$E$51,IF(VLOOKUP(C4,'顧客台帳'!$A$2:$E$51,2,FALSE())="法人",3,5),FALSE()),"未登録"))</f>
        <v>サンプル商事株式会社</v>
      </c>
      <c r="E4" s="6" t="s">
        <v>58</v>
      </c>
      <c r="F4" s="3">
        <v>5.0</v>
      </c>
      <c r="G4" s="10">
        <v>5000.0</v>
      </c>
      <c r="H4" s="11">
        <f t="shared" si="1"/>
        <v>25000</v>
      </c>
      <c r="I4" s="4" t="s">
        <v>59</v>
      </c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3" t="s">
        <v>65</v>
      </c>
      <c r="B5" s="7">
        <v>46082.0</v>
      </c>
      <c r="C5" s="3" t="s">
        <v>39</v>
      </c>
      <c r="D5" s="5" t="str">
        <f>IF(C5="","",IFERROR(VLOOKUP(C5,'顧客台帳'!$A$2:$E$51,IF(VLOOKUP(C5,'顧客台帳'!$A$2:$E$51,2,FALSE())="法人",3,5),FALSE()),"未登録"))</f>
        <v>田中一郎</v>
      </c>
      <c r="E5" s="6" t="s">
        <v>66</v>
      </c>
      <c r="F5" s="3">
        <v>2.0</v>
      </c>
      <c r="G5" s="10">
        <v>12000.0</v>
      </c>
      <c r="H5" s="11">
        <f t="shared" si="1"/>
        <v>24000</v>
      </c>
      <c r="I5" s="4" t="s">
        <v>67</v>
      </c>
      <c r="J5" s="5" t="s">
        <v>68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3" t="s">
        <v>69</v>
      </c>
      <c r="B6" s="7">
        <v>46091.0</v>
      </c>
      <c r="C6" s="3" t="s">
        <v>16</v>
      </c>
      <c r="D6" s="5" t="str">
        <f>IF(C6="","",IFERROR(VLOOKUP(C6,'顧客台帳'!$A$2:$E$51,IF(VLOOKUP(C6,'顧客台帳'!$A$2:$E$51,2,FALSE())="法人",3,5),FALSE()),"未登録"))</f>
        <v>サンプル商事株式会社</v>
      </c>
      <c r="E6" s="6" t="s">
        <v>61</v>
      </c>
      <c r="F6" s="3">
        <v>1.0</v>
      </c>
      <c r="G6" s="10">
        <v>80000.0</v>
      </c>
      <c r="H6" s="11">
        <f t="shared" si="1"/>
        <v>80000</v>
      </c>
      <c r="I6" s="4" t="s">
        <v>62</v>
      </c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3"/>
      <c r="B7" s="7"/>
      <c r="C7" s="3"/>
      <c r="D7" s="5" t="str">
        <f>IF(C7="","",IFERROR(VLOOKUP(C7,'顧客台帳'!$A$2:$E$51,IF(VLOOKUP(C7,'顧客台帳'!$A$2:$E$51,2,FALSE())="法人",3,5),FALSE()),"未登録"))</f>
        <v/>
      </c>
      <c r="E7" s="5"/>
      <c r="F7" s="3"/>
      <c r="G7" s="10"/>
      <c r="H7" s="11" t="str">
        <f t="shared" si="1"/>
        <v/>
      </c>
      <c r="I7" s="4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3"/>
      <c r="B8" s="7"/>
      <c r="C8" s="3"/>
      <c r="D8" s="5" t="str">
        <f>IF(C8="","",IFERROR(VLOOKUP(C8,'顧客台帳'!$A$2:$E$51,IF(VLOOKUP(C8,'顧客台帳'!$A$2:$E$51,2,FALSE())="法人",3,5),FALSE()),"未登録"))</f>
        <v/>
      </c>
      <c r="E8" s="5"/>
      <c r="F8" s="3"/>
      <c r="G8" s="10"/>
      <c r="H8" s="11" t="str">
        <f t="shared" si="1"/>
        <v/>
      </c>
      <c r="I8" s="4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3"/>
      <c r="B9" s="7"/>
      <c r="C9" s="3"/>
      <c r="D9" s="5" t="str">
        <f>IF(C9="","",IFERROR(VLOOKUP(C9,'顧客台帳'!$A$2:$E$51,IF(VLOOKUP(C9,'顧客台帳'!$A$2:$E$51,2,FALSE())="法人",3,5),FALSE()),"未登録"))</f>
        <v/>
      </c>
      <c r="E9" s="5"/>
      <c r="F9" s="3"/>
      <c r="G9" s="10"/>
      <c r="H9" s="11" t="str">
        <f t="shared" si="1"/>
        <v/>
      </c>
      <c r="I9" s="4"/>
      <c r="J9" s="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3"/>
      <c r="B10" s="7"/>
      <c r="C10" s="3"/>
      <c r="D10" s="5" t="str">
        <f>IF(C10="","",IFERROR(VLOOKUP(C10,'顧客台帳'!$A$2:$E$51,IF(VLOOKUP(C10,'顧客台帳'!$A$2:$E$51,2,FALSE())="法人",3,5),FALSE()),"未登録"))</f>
        <v/>
      </c>
      <c r="E10" s="5"/>
      <c r="F10" s="3"/>
      <c r="G10" s="10"/>
      <c r="H10" s="11" t="str">
        <f t="shared" si="1"/>
        <v/>
      </c>
      <c r="I10" s="4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3"/>
      <c r="B11" s="7"/>
      <c r="C11" s="3"/>
      <c r="D11" s="5" t="str">
        <f>IF(C11="","",IFERROR(VLOOKUP(C11,'顧客台帳'!$A$2:$E$51,IF(VLOOKUP(C11,'顧客台帳'!$A$2:$E$51,2,FALSE())="法人",3,5),FALSE()),"未登録"))</f>
        <v/>
      </c>
      <c r="E11" s="5"/>
      <c r="F11" s="3"/>
      <c r="G11" s="10"/>
      <c r="H11" s="11" t="str">
        <f t="shared" si="1"/>
        <v/>
      </c>
      <c r="I11" s="4"/>
      <c r="J11" s="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3"/>
      <c r="B12" s="7"/>
      <c r="C12" s="3"/>
      <c r="D12" s="5" t="str">
        <f>IF(C12="","",IFERROR(VLOOKUP(C12,'顧客台帳'!$A$2:$E$51,IF(VLOOKUP(C12,'顧客台帳'!$A$2:$E$51,2,FALSE())="法人",3,5),FALSE()),"未登録"))</f>
        <v/>
      </c>
      <c r="E12" s="5"/>
      <c r="F12" s="3"/>
      <c r="G12" s="10"/>
      <c r="H12" s="11" t="str">
        <f t="shared" si="1"/>
        <v/>
      </c>
      <c r="I12" s="4"/>
      <c r="J12" s="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3"/>
      <c r="B13" s="7"/>
      <c r="C13" s="3"/>
      <c r="D13" s="5" t="str">
        <f>IF(C13="","",IFERROR(VLOOKUP(C13,'顧客台帳'!$A$2:$E$51,IF(VLOOKUP(C13,'顧客台帳'!$A$2:$E$51,2,FALSE())="法人",3,5),FALSE()),"未登録"))</f>
        <v/>
      </c>
      <c r="E13" s="5"/>
      <c r="F13" s="3"/>
      <c r="G13" s="10"/>
      <c r="H13" s="11" t="str">
        <f t="shared" si="1"/>
        <v/>
      </c>
      <c r="I13" s="4"/>
      <c r="J13" s="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3"/>
      <c r="B14" s="7"/>
      <c r="C14" s="3"/>
      <c r="D14" s="5" t="str">
        <f>IF(C14="","",IFERROR(VLOOKUP(C14,'顧客台帳'!$A$2:$E$51,IF(VLOOKUP(C14,'顧客台帳'!$A$2:$E$51,2,FALSE())="法人",3,5),FALSE()),"未登録"))</f>
        <v/>
      </c>
      <c r="E14" s="5"/>
      <c r="F14" s="3"/>
      <c r="G14" s="10"/>
      <c r="H14" s="11" t="str">
        <f t="shared" si="1"/>
        <v/>
      </c>
      <c r="I14" s="4"/>
      <c r="J14" s="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3"/>
      <c r="B15" s="7"/>
      <c r="C15" s="3"/>
      <c r="D15" s="5" t="str">
        <f>IF(C15="","",IFERROR(VLOOKUP(C15,'顧客台帳'!$A$2:$E$51,IF(VLOOKUP(C15,'顧客台帳'!$A$2:$E$51,2,FALSE())="法人",3,5),FALSE()),"未登録"))</f>
        <v/>
      </c>
      <c r="E15" s="5"/>
      <c r="F15" s="3"/>
      <c r="G15" s="10"/>
      <c r="H15" s="11" t="str">
        <f t="shared" si="1"/>
        <v/>
      </c>
      <c r="I15" s="4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3"/>
      <c r="B16" s="7"/>
      <c r="C16" s="3"/>
      <c r="D16" s="5" t="str">
        <f>IF(C16="","",IFERROR(VLOOKUP(C16,'顧客台帳'!$A$2:$E$51,IF(VLOOKUP(C16,'顧客台帳'!$A$2:$E$51,2,FALSE())="法人",3,5),FALSE()),"未登録"))</f>
        <v/>
      </c>
      <c r="E16" s="5"/>
      <c r="F16" s="3"/>
      <c r="G16" s="10"/>
      <c r="H16" s="11" t="str">
        <f t="shared" si="1"/>
        <v/>
      </c>
      <c r="I16" s="4"/>
      <c r="J16" s="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3"/>
      <c r="B17" s="7"/>
      <c r="C17" s="3"/>
      <c r="D17" s="5" t="str">
        <f>IF(C17="","",IFERROR(VLOOKUP(C17,'顧客台帳'!$A$2:$E$51,IF(VLOOKUP(C17,'顧客台帳'!$A$2:$E$51,2,FALSE())="法人",3,5),FALSE()),"未登録"))</f>
        <v/>
      </c>
      <c r="E17" s="5"/>
      <c r="F17" s="3"/>
      <c r="G17" s="10"/>
      <c r="H17" s="11" t="str">
        <f t="shared" si="1"/>
        <v/>
      </c>
      <c r="I17" s="4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3"/>
      <c r="B18" s="7"/>
      <c r="C18" s="3"/>
      <c r="D18" s="5" t="str">
        <f>IF(C18="","",IFERROR(VLOOKUP(C18,'顧客台帳'!$A$2:$E$51,IF(VLOOKUP(C18,'顧客台帳'!$A$2:$E$51,2,FALSE())="法人",3,5),FALSE()),"未登録"))</f>
        <v/>
      </c>
      <c r="E18" s="5"/>
      <c r="F18" s="3"/>
      <c r="G18" s="10"/>
      <c r="H18" s="11" t="str">
        <f t="shared" si="1"/>
        <v/>
      </c>
      <c r="I18" s="4"/>
      <c r="J18" s="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3"/>
      <c r="B19" s="7"/>
      <c r="C19" s="3"/>
      <c r="D19" s="5" t="str">
        <f>IF(C19="","",IFERROR(VLOOKUP(C19,'顧客台帳'!$A$2:$E$51,IF(VLOOKUP(C19,'顧客台帳'!$A$2:$E$51,2,FALSE())="法人",3,5),FALSE()),"未登録"))</f>
        <v/>
      </c>
      <c r="E19" s="5"/>
      <c r="F19" s="3"/>
      <c r="G19" s="10"/>
      <c r="H19" s="11" t="str">
        <f t="shared" si="1"/>
        <v/>
      </c>
      <c r="I19" s="4"/>
      <c r="J19" s="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3"/>
      <c r="B20" s="7"/>
      <c r="C20" s="3"/>
      <c r="D20" s="5" t="str">
        <f>IF(C20="","",IFERROR(VLOOKUP(C20,'顧客台帳'!$A$2:$E$51,IF(VLOOKUP(C20,'顧客台帳'!$A$2:$E$51,2,FALSE())="法人",3,5),FALSE()),"未登録"))</f>
        <v/>
      </c>
      <c r="E20" s="5"/>
      <c r="F20" s="3"/>
      <c r="G20" s="10"/>
      <c r="H20" s="11" t="str">
        <f t="shared" si="1"/>
        <v/>
      </c>
      <c r="I20" s="4"/>
      <c r="J20" s="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"/>
      <c r="B21" s="7"/>
      <c r="C21" s="3"/>
      <c r="D21" s="5" t="str">
        <f>IF(C21="","",IFERROR(VLOOKUP(C21,'顧客台帳'!$A$2:$E$51,IF(VLOOKUP(C21,'顧客台帳'!$A$2:$E$51,2,FALSE())="法人",3,5),FALSE()),"未登録"))</f>
        <v/>
      </c>
      <c r="E21" s="5"/>
      <c r="F21" s="3"/>
      <c r="G21" s="10"/>
      <c r="H21" s="11" t="str">
        <f t="shared" si="1"/>
        <v/>
      </c>
      <c r="I21" s="4"/>
      <c r="J21" s="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3"/>
      <c r="B22" s="7"/>
      <c r="C22" s="3"/>
      <c r="D22" s="5" t="str">
        <f>IF(C22="","",IFERROR(VLOOKUP(C22,'顧客台帳'!$A$2:$E$51,IF(VLOOKUP(C22,'顧客台帳'!$A$2:$E$51,2,FALSE())="法人",3,5),FALSE()),"未登録"))</f>
        <v/>
      </c>
      <c r="E22" s="5"/>
      <c r="F22" s="3"/>
      <c r="G22" s="10"/>
      <c r="H22" s="11" t="str">
        <f t="shared" si="1"/>
        <v/>
      </c>
      <c r="I22" s="4"/>
      <c r="J22" s="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"/>
      <c r="B23" s="7"/>
      <c r="C23" s="3"/>
      <c r="D23" s="5" t="str">
        <f>IF(C23="","",IFERROR(VLOOKUP(C23,'顧客台帳'!$A$2:$E$51,IF(VLOOKUP(C23,'顧客台帳'!$A$2:$E$51,2,FALSE())="法人",3,5),FALSE()),"未登録"))</f>
        <v/>
      </c>
      <c r="E23" s="5"/>
      <c r="F23" s="3"/>
      <c r="G23" s="10"/>
      <c r="H23" s="11" t="str">
        <f t="shared" si="1"/>
        <v/>
      </c>
      <c r="I23" s="4"/>
      <c r="J23" s="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3"/>
      <c r="B24" s="7"/>
      <c r="C24" s="3"/>
      <c r="D24" s="5" t="str">
        <f>IF(C24="","",IFERROR(VLOOKUP(C24,'顧客台帳'!$A$2:$E$51,IF(VLOOKUP(C24,'顧客台帳'!$A$2:$E$51,2,FALSE())="法人",3,5),FALSE()),"未登録"))</f>
        <v/>
      </c>
      <c r="E24" s="5"/>
      <c r="F24" s="3"/>
      <c r="G24" s="10"/>
      <c r="H24" s="11" t="str">
        <f t="shared" si="1"/>
        <v/>
      </c>
      <c r="I24" s="4"/>
      <c r="J24" s="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"/>
      <c r="B25" s="7"/>
      <c r="C25" s="3"/>
      <c r="D25" s="5" t="str">
        <f>IF(C25="","",IFERROR(VLOOKUP(C25,'顧客台帳'!$A$2:$E$51,IF(VLOOKUP(C25,'顧客台帳'!$A$2:$E$51,2,FALSE())="法人",3,5),FALSE()),"未登録"))</f>
        <v/>
      </c>
      <c r="E25" s="5"/>
      <c r="F25" s="3"/>
      <c r="G25" s="10"/>
      <c r="H25" s="11" t="str">
        <f t="shared" si="1"/>
        <v/>
      </c>
      <c r="I25" s="4"/>
      <c r="J25" s="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"/>
      <c r="B26" s="7"/>
      <c r="C26" s="3"/>
      <c r="D26" s="5" t="str">
        <f>IF(C26="","",IFERROR(VLOOKUP(C26,'顧客台帳'!$A$2:$E$51,IF(VLOOKUP(C26,'顧客台帳'!$A$2:$E$51,2,FALSE())="法人",3,5),FALSE()),"未登録"))</f>
        <v/>
      </c>
      <c r="E26" s="5"/>
      <c r="F26" s="3"/>
      <c r="G26" s="10"/>
      <c r="H26" s="11" t="str">
        <f t="shared" si="1"/>
        <v/>
      </c>
      <c r="I26" s="4"/>
      <c r="J26" s="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3"/>
      <c r="B27" s="7"/>
      <c r="C27" s="3"/>
      <c r="D27" s="5" t="str">
        <f>IF(C27="","",IFERROR(VLOOKUP(C27,'顧客台帳'!$A$2:$E$51,IF(VLOOKUP(C27,'顧客台帳'!$A$2:$E$51,2,FALSE())="法人",3,5),FALSE()),"未登録"))</f>
        <v/>
      </c>
      <c r="E27" s="5"/>
      <c r="F27" s="3"/>
      <c r="G27" s="10"/>
      <c r="H27" s="11" t="str">
        <f t="shared" si="1"/>
        <v/>
      </c>
      <c r="I27" s="4"/>
      <c r="J27" s="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"/>
      <c r="B28" s="7"/>
      <c r="C28" s="3"/>
      <c r="D28" s="5" t="str">
        <f>IF(C28="","",IFERROR(VLOOKUP(C28,'顧客台帳'!$A$2:$E$51,IF(VLOOKUP(C28,'顧客台帳'!$A$2:$E$51,2,FALSE())="法人",3,5),FALSE()),"未登録"))</f>
        <v/>
      </c>
      <c r="E28" s="5"/>
      <c r="F28" s="3"/>
      <c r="G28" s="10"/>
      <c r="H28" s="11" t="str">
        <f t="shared" si="1"/>
        <v/>
      </c>
      <c r="I28" s="4"/>
      <c r="J28" s="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3"/>
      <c r="B29" s="7"/>
      <c r="C29" s="3"/>
      <c r="D29" s="5" t="str">
        <f>IF(C29="","",IFERROR(VLOOKUP(C29,'顧客台帳'!$A$2:$E$51,IF(VLOOKUP(C29,'顧客台帳'!$A$2:$E$51,2,FALSE())="法人",3,5),FALSE()),"未登録"))</f>
        <v/>
      </c>
      <c r="E29" s="5"/>
      <c r="F29" s="3"/>
      <c r="G29" s="10"/>
      <c r="H29" s="11" t="str">
        <f t="shared" si="1"/>
        <v/>
      </c>
      <c r="I29" s="4"/>
      <c r="J29" s="5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3"/>
      <c r="B30" s="7"/>
      <c r="C30" s="3"/>
      <c r="D30" s="5" t="str">
        <f>IF(C30="","",IFERROR(VLOOKUP(C30,'顧客台帳'!$A$2:$E$51,IF(VLOOKUP(C30,'顧客台帳'!$A$2:$E$51,2,FALSE())="法人",3,5),FALSE()),"未登録"))</f>
        <v/>
      </c>
      <c r="E30" s="5"/>
      <c r="F30" s="3"/>
      <c r="G30" s="10"/>
      <c r="H30" s="11" t="str">
        <f t="shared" si="1"/>
        <v/>
      </c>
      <c r="I30" s="4"/>
      <c r="J30" s="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3"/>
      <c r="B31" s="7"/>
      <c r="C31" s="3"/>
      <c r="D31" s="5" t="str">
        <f>IF(C31="","",IFERROR(VLOOKUP(C31,'顧客台帳'!$A$2:$E$51,IF(VLOOKUP(C31,'顧客台帳'!$A$2:$E$51,2,FALSE())="法人",3,5),FALSE()),"未登録"))</f>
        <v/>
      </c>
      <c r="E31" s="5"/>
      <c r="F31" s="3"/>
      <c r="G31" s="10"/>
      <c r="H31" s="11" t="str">
        <f t="shared" si="1"/>
        <v/>
      </c>
      <c r="I31" s="4"/>
      <c r="J31" s="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3"/>
      <c r="B32" s="7"/>
      <c r="C32" s="3"/>
      <c r="D32" s="5" t="str">
        <f>IF(C32="","",IFERROR(VLOOKUP(C32,'顧客台帳'!$A$2:$E$51,IF(VLOOKUP(C32,'顧客台帳'!$A$2:$E$51,2,FALSE())="法人",3,5),FALSE()),"未登録"))</f>
        <v/>
      </c>
      <c r="E32" s="5"/>
      <c r="F32" s="3"/>
      <c r="G32" s="10"/>
      <c r="H32" s="11" t="str">
        <f t="shared" si="1"/>
        <v/>
      </c>
      <c r="I32" s="4"/>
      <c r="J32" s="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"/>
      <c r="B33" s="7"/>
      <c r="C33" s="3"/>
      <c r="D33" s="5" t="str">
        <f>IF(C33="","",IFERROR(VLOOKUP(C33,'顧客台帳'!$A$2:$E$51,IF(VLOOKUP(C33,'顧客台帳'!$A$2:$E$51,2,FALSE())="法人",3,5),FALSE()),"未登録"))</f>
        <v/>
      </c>
      <c r="E33" s="5"/>
      <c r="F33" s="3"/>
      <c r="G33" s="10"/>
      <c r="H33" s="11" t="str">
        <f t="shared" si="1"/>
        <v/>
      </c>
      <c r="I33" s="4"/>
      <c r="J33" s="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"/>
      <c r="B34" s="7"/>
      <c r="C34" s="3"/>
      <c r="D34" s="5" t="str">
        <f>IF(C34="","",IFERROR(VLOOKUP(C34,'顧客台帳'!$A$2:$E$51,IF(VLOOKUP(C34,'顧客台帳'!$A$2:$E$51,2,FALSE())="法人",3,5),FALSE()),"未登録"))</f>
        <v/>
      </c>
      <c r="E34" s="5"/>
      <c r="F34" s="3"/>
      <c r="G34" s="10"/>
      <c r="H34" s="11" t="str">
        <f t="shared" si="1"/>
        <v/>
      </c>
      <c r="I34" s="4"/>
      <c r="J34" s="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3"/>
      <c r="B35" s="7"/>
      <c r="C35" s="3"/>
      <c r="D35" s="5" t="str">
        <f>IF(C35="","",IFERROR(VLOOKUP(C35,'顧客台帳'!$A$2:$E$51,IF(VLOOKUP(C35,'顧客台帳'!$A$2:$E$51,2,FALSE())="法人",3,5),FALSE()),"未登録"))</f>
        <v/>
      </c>
      <c r="E35" s="5"/>
      <c r="F35" s="3"/>
      <c r="G35" s="10"/>
      <c r="H35" s="11" t="str">
        <f t="shared" si="1"/>
        <v/>
      </c>
      <c r="I35" s="4"/>
      <c r="J35" s="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3"/>
      <c r="B36" s="7"/>
      <c r="C36" s="3"/>
      <c r="D36" s="5" t="str">
        <f>IF(C36="","",IFERROR(VLOOKUP(C36,'顧客台帳'!$A$2:$E$51,IF(VLOOKUP(C36,'顧客台帳'!$A$2:$E$51,2,FALSE())="法人",3,5),FALSE()),"未登録"))</f>
        <v/>
      </c>
      <c r="E36" s="5"/>
      <c r="F36" s="3"/>
      <c r="G36" s="10"/>
      <c r="H36" s="11" t="str">
        <f t="shared" si="1"/>
        <v/>
      </c>
      <c r="I36" s="4"/>
      <c r="J36" s="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3"/>
      <c r="B37" s="7"/>
      <c r="C37" s="3"/>
      <c r="D37" s="5" t="str">
        <f>IF(C37="","",IFERROR(VLOOKUP(C37,'顧客台帳'!$A$2:$E$51,IF(VLOOKUP(C37,'顧客台帳'!$A$2:$E$51,2,FALSE())="法人",3,5),FALSE()),"未登録"))</f>
        <v/>
      </c>
      <c r="E37" s="5"/>
      <c r="F37" s="3"/>
      <c r="G37" s="10"/>
      <c r="H37" s="11" t="str">
        <f t="shared" si="1"/>
        <v/>
      </c>
      <c r="I37" s="4"/>
      <c r="J37" s="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"/>
      <c r="B38" s="7"/>
      <c r="C38" s="3"/>
      <c r="D38" s="5" t="str">
        <f>IF(C38="","",IFERROR(VLOOKUP(C38,'顧客台帳'!$A$2:$E$51,IF(VLOOKUP(C38,'顧客台帳'!$A$2:$E$51,2,FALSE())="法人",3,5),FALSE()),"未登録"))</f>
        <v/>
      </c>
      <c r="E38" s="5"/>
      <c r="F38" s="3"/>
      <c r="G38" s="10"/>
      <c r="H38" s="11" t="str">
        <f t="shared" si="1"/>
        <v/>
      </c>
      <c r="I38" s="4"/>
      <c r="J38" s="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3"/>
      <c r="B39" s="7"/>
      <c r="C39" s="3"/>
      <c r="D39" s="5" t="str">
        <f>IF(C39="","",IFERROR(VLOOKUP(C39,'顧客台帳'!$A$2:$E$51,IF(VLOOKUP(C39,'顧客台帳'!$A$2:$E$51,2,FALSE())="法人",3,5),FALSE()),"未登録"))</f>
        <v/>
      </c>
      <c r="E39" s="5"/>
      <c r="F39" s="3"/>
      <c r="G39" s="10"/>
      <c r="H39" s="11" t="str">
        <f t="shared" si="1"/>
        <v/>
      </c>
      <c r="I39" s="4"/>
      <c r="J39" s="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3"/>
      <c r="B40" s="7"/>
      <c r="C40" s="3"/>
      <c r="D40" s="5" t="str">
        <f>IF(C40="","",IFERROR(VLOOKUP(C40,'顧客台帳'!$A$2:$E$51,IF(VLOOKUP(C40,'顧客台帳'!$A$2:$E$51,2,FALSE())="法人",3,5),FALSE()),"未登録"))</f>
        <v/>
      </c>
      <c r="E40" s="5"/>
      <c r="F40" s="3"/>
      <c r="G40" s="10"/>
      <c r="H40" s="11" t="str">
        <f t="shared" si="1"/>
        <v/>
      </c>
      <c r="I40" s="4"/>
      <c r="J40" s="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3"/>
      <c r="B41" s="7"/>
      <c r="C41" s="3"/>
      <c r="D41" s="5" t="str">
        <f>IF(C41="","",IFERROR(VLOOKUP(C41,'顧客台帳'!$A$2:$E$51,IF(VLOOKUP(C41,'顧客台帳'!$A$2:$E$51,2,FALSE())="法人",3,5),FALSE()),"未登録"))</f>
        <v/>
      </c>
      <c r="E41" s="5"/>
      <c r="F41" s="3"/>
      <c r="G41" s="10"/>
      <c r="H41" s="11" t="str">
        <f t="shared" si="1"/>
        <v/>
      </c>
      <c r="I41" s="4"/>
      <c r="J41" s="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3"/>
      <c r="B42" s="7"/>
      <c r="C42" s="3"/>
      <c r="D42" s="5" t="str">
        <f>IF(C42="","",IFERROR(VLOOKUP(C42,'顧客台帳'!$A$2:$E$51,IF(VLOOKUP(C42,'顧客台帳'!$A$2:$E$51,2,FALSE())="法人",3,5),FALSE()),"未登録"))</f>
        <v/>
      </c>
      <c r="E42" s="5"/>
      <c r="F42" s="3"/>
      <c r="G42" s="10"/>
      <c r="H42" s="11" t="str">
        <f t="shared" si="1"/>
        <v/>
      </c>
      <c r="I42" s="4"/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3"/>
      <c r="B43" s="7"/>
      <c r="C43" s="3"/>
      <c r="D43" s="5" t="str">
        <f>IF(C43="","",IFERROR(VLOOKUP(C43,'顧客台帳'!$A$2:$E$51,IF(VLOOKUP(C43,'顧客台帳'!$A$2:$E$51,2,FALSE())="法人",3,5),FALSE()),"未登録"))</f>
        <v/>
      </c>
      <c r="E43" s="5"/>
      <c r="F43" s="3"/>
      <c r="G43" s="10"/>
      <c r="H43" s="11" t="str">
        <f t="shared" si="1"/>
        <v/>
      </c>
      <c r="I43" s="4"/>
      <c r="J43" s="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3"/>
      <c r="B44" s="7"/>
      <c r="C44" s="3"/>
      <c r="D44" s="5" t="str">
        <f>IF(C44="","",IFERROR(VLOOKUP(C44,'顧客台帳'!$A$2:$E$51,IF(VLOOKUP(C44,'顧客台帳'!$A$2:$E$51,2,FALSE())="法人",3,5),FALSE()),"未登録"))</f>
        <v/>
      </c>
      <c r="E44" s="5"/>
      <c r="F44" s="3"/>
      <c r="G44" s="10"/>
      <c r="H44" s="11" t="str">
        <f t="shared" si="1"/>
        <v/>
      </c>
      <c r="I44" s="4"/>
      <c r="J44" s="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"/>
      <c r="B45" s="7"/>
      <c r="C45" s="3"/>
      <c r="D45" s="5" t="str">
        <f>IF(C45="","",IFERROR(VLOOKUP(C45,'顧客台帳'!$A$2:$E$51,IF(VLOOKUP(C45,'顧客台帳'!$A$2:$E$51,2,FALSE())="法人",3,5),FALSE()),"未登録"))</f>
        <v/>
      </c>
      <c r="E45" s="5"/>
      <c r="F45" s="3"/>
      <c r="G45" s="10"/>
      <c r="H45" s="11" t="str">
        <f t="shared" si="1"/>
        <v/>
      </c>
      <c r="I45" s="4"/>
      <c r="J45" s="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3"/>
      <c r="B46" s="7"/>
      <c r="C46" s="3"/>
      <c r="D46" s="5" t="str">
        <f>IF(C46="","",IFERROR(VLOOKUP(C46,'顧客台帳'!$A$2:$E$51,IF(VLOOKUP(C46,'顧客台帳'!$A$2:$E$51,2,FALSE())="法人",3,5),FALSE()),"未登録"))</f>
        <v/>
      </c>
      <c r="E46" s="5"/>
      <c r="F46" s="3"/>
      <c r="G46" s="10"/>
      <c r="H46" s="11" t="str">
        <f t="shared" si="1"/>
        <v/>
      </c>
      <c r="I46" s="4"/>
      <c r="J46" s="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3"/>
      <c r="B47" s="7"/>
      <c r="C47" s="3"/>
      <c r="D47" s="5" t="str">
        <f>IF(C47="","",IFERROR(VLOOKUP(C47,'顧客台帳'!$A$2:$E$51,IF(VLOOKUP(C47,'顧客台帳'!$A$2:$E$51,2,FALSE())="法人",3,5),FALSE()),"未登録"))</f>
        <v/>
      </c>
      <c r="E47" s="5"/>
      <c r="F47" s="3"/>
      <c r="G47" s="10"/>
      <c r="H47" s="11" t="str">
        <f t="shared" si="1"/>
        <v/>
      </c>
      <c r="I47" s="4"/>
      <c r="J47" s="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3"/>
      <c r="B48" s="7"/>
      <c r="C48" s="3"/>
      <c r="D48" s="5" t="str">
        <f>IF(C48="","",IFERROR(VLOOKUP(C48,'顧客台帳'!$A$2:$E$51,IF(VLOOKUP(C48,'顧客台帳'!$A$2:$E$51,2,FALSE())="法人",3,5),FALSE()),"未登録"))</f>
        <v/>
      </c>
      <c r="E48" s="5"/>
      <c r="F48" s="3"/>
      <c r="G48" s="10"/>
      <c r="H48" s="11" t="str">
        <f t="shared" si="1"/>
        <v/>
      </c>
      <c r="I48" s="4"/>
      <c r="J48" s="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3"/>
      <c r="B49" s="7"/>
      <c r="C49" s="3"/>
      <c r="D49" s="5" t="str">
        <f>IF(C49="","",IFERROR(VLOOKUP(C49,'顧客台帳'!$A$2:$E$51,IF(VLOOKUP(C49,'顧客台帳'!$A$2:$E$51,2,FALSE())="法人",3,5),FALSE()),"未登録"))</f>
        <v/>
      </c>
      <c r="E49" s="5"/>
      <c r="F49" s="3"/>
      <c r="G49" s="10"/>
      <c r="H49" s="11" t="str">
        <f t="shared" si="1"/>
        <v/>
      </c>
      <c r="I49" s="4"/>
      <c r="J49" s="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3"/>
      <c r="B50" s="7"/>
      <c r="C50" s="3"/>
      <c r="D50" s="5" t="str">
        <f>IF(C50="","",IFERROR(VLOOKUP(C50,'顧客台帳'!$A$2:$E$51,IF(VLOOKUP(C50,'顧客台帳'!$A$2:$E$51,2,FALSE())="法人",3,5),FALSE()),"未登録"))</f>
        <v/>
      </c>
      <c r="E50" s="5"/>
      <c r="F50" s="3"/>
      <c r="G50" s="10"/>
      <c r="H50" s="11" t="str">
        <f t="shared" si="1"/>
        <v/>
      </c>
      <c r="I50" s="4"/>
      <c r="J50" s="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3"/>
      <c r="B51" s="7"/>
      <c r="C51" s="3"/>
      <c r="D51" s="5" t="str">
        <f>IF(C51="","",IFERROR(VLOOKUP(C51,'顧客台帳'!$A$2:$E$51,IF(VLOOKUP(C51,'顧客台帳'!$A$2:$E$51,2,FALSE())="法人",3,5),FALSE()),"未登録"))</f>
        <v/>
      </c>
      <c r="E51" s="5"/>
      <c r="F51" s="3"/>
      <c r="G51" s="10"/>
      <c r="H51" s="11" t="str">
        <f t="shared" si="1"/>
        <v/>
      </c>
      <c r="I51" s="4"/>
      <c r="J51" s="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3"/>
      <c r="B52" s="7"/>
      <c r="C52" s="3"/>
      <c r="D52" s="5" t="str">
        <f>IF(C52="","",IFERROR(VLOOKUP(C52,'顧客台帳'!$A$2:$E$51,IF(VLOOKUP(C52,'顧客台帳'!$A$2:$E$51,2,FALSE())="法人",3,5),FALSE()),"未登録"))</f>
        <v/>
      </c>
      <c r="E52" s="5"/>
      <c r="F52" s="3"/>
      <c r="G52" s="10"/>
      <c r="H52" s="11" t="str">
        <f t="shared" si="1"/>
        <v/>
      </c>
      <c r="I52" s="4"/>
      <c r="J52" s="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3"/>
      <c r="B53" s="7"/>
      <c r="C53" s="3"/>
      <c r="D53" s="5" t="str">
        <f>IF(C53="","",IFERROR(VLOOKUP(C53,'顧客台帳'!$A$2:$E$51,IF(VLOOKUP(C53,'顧客台帳'!$A$2:$E$51,2,FALSE())="法人",3,5),FALSE()),"未登録"))</f>
        <v/>
      </c>
      <c r="E53" s="5"/>
      <c r="F53" s="3"/>
      <c r="G53" s="10"/>
      <c r="H53" s="11" t="str">
        <f t="shared" si="1"/>
        <v/>
      </c>
      <c r="I53" s="4"/>
      <c r="J53" s="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3"/>
      <c r="B54" s="7"/>
      <c r="C54" s="3"/>
      <c r="D54" s="5" t="str">
        <f>IF(C54="","",IFERROR(VLOOKUP(C54,'顧客台帳'!$A$2:$E$51,IF(VLOOKUP(C54,'顧客台帳'!$A$2:$E$51,2,FALSE())="法人",3,5),FALSE()),"未登録"))</f>
        <v/>
      </c>
      <c r="E54" s="5"/>
      <c r="F54" s="3"/>
      <c r="G54" s="10"/>
      <c r="H54" s="11" t="str">
        <f t="shared" si="1"/>
        <v/>
      </c>
      <c r="I54" s="4"/>
      <c r="J54" s="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3"/>
      <c r="B55" s="7"/>
      <c r="C55" s="3"/>
      <c r="D55" s="5" t="str">
        <f>IF(C55="","",IFERROR(VLOOKUP(C55,'顧客台帳'!$A$2:$E$51,IF(VLOOKUP(C55,'顧客台帳'!$A$2:$E$51,2,FALSE())="法人",3,5),FALSE()),"未登録"))</f>
        <v/>
      </c>
      <c r="E55" s="5"/>
      <c r="F55" s="3"/>
      <c r="G55" s="10"/>
      <c r="H55" s="11" t="str">
        <f t="shared" si="1"/>
        <v/>
      </c>
      <c r="I55" s="4"/>
      <c r="J55" s="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3"/>
      <c r="B56" s="7"/>
      <c r="C56" s="3"/>
      <c r="D56" s="5" t="str">
        <f>IF(C56="","",IFERROR(VLOOKUP(C56,'顧客台帳'!$A$2:$E$51,IF(VLOOKUP(C56,'顧客台帳'!$A$2:$E$51,2,FALSE())="法人",3,5),FALSE()),"未登録"))</f>
        <v/>
      </c>
      <c r="E56" s="5"/>
      <c r="F56" s="3"/>
      <c r="G56" s="10"/>
      <c r="H56" s="11" t="str">
        <f t="shared" si="1"/>
        <v/>
      </c>
      <c r="I56" s="4"/>
      <c r="J56" s="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3"/>
      <c r="B57" s="7"/>
      <c r="C57" s="3"/>
      <c r="D57" s="5" t="str">
        <f>IF(C57="","",IFERROR(VLOOKUP(C57,'顧客台帳'!$A$2:$E$51,IF(VLOOKUP(C57,'顧客台帳'!$A$2:$E$51,2,FALSE())="法人",3,5),FALSE()),"未登録"))</f>
        <v/>
      </c>
      <c r="E57" s="5"/>
      <c r="F57" s="3"/>
      <c r="G57" s="10"/>
      <c r="H57" s="11" t="str">
        <f t="shared" si="1"/>
        <v/>
      </c>
      <c r="I57" s="4"/>
      <c r="J57" s="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3"/>
      <c r="B58" s="7"/>
      <c r="C58" s="3"/>
      <c r="D58" s="5" t="str">
        <f>IF(C58="","",IFERROR(VLOOKUP(C58,'顧客台帳'!$A$2:$E$51,IF(VLOOKUP(C58,'顧客台帳'!$A$2:$E$51,2,FALSE())="法人",3,5),FALSE()),"未登録"))</f>
        <v/>
      </c>
      <c r="E58" s="5"/>
      <c r="F58" s="3"/>
      <c r="G58" s="10"/>
      <c r="H58" s="11" t="str">
        <f t="shared" si="1"/>
        <v/>
      </c>
      <c r="I58" s="4"/>
      <c r="J58" s="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3"/>
      <c r="B59" s="7"/>
      <c r="C59" s="3"/>
      <c r="D59" s="5" t="str">
        <f>IF(C59="","",IFERROR(VLOOKUP(C59,'顧客台帳'!$A$2:$E$51,IF(VLOOKUP(C59,'顧客台帳'!$A$2:$E$51,2,FALSE())="法人",3,5),FALSE()),"未登録"))</f>
        <v/>
      </c>
      <c r="E59" s="5"/>
      <c r="F59" s="3"/>
      <c r="G59" s="10"/>
      <c r="H59" s="11" t="str">
        <f t="shared" si="1"/>
        <v/>
      </c>
      <c r="I59" s="4"/>
      <c r="J59" s="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3"/>
      <c r="B60" s="7"/>
      <c r="C60" s="3"/>
      <c r="D60" s="5" t="str">
        <f>IF(C60="","",IFERROR(VLOOKUP(C60,'顧客台帳'!$A$2:$E$51,IF(VLOOKUP(C60,'顧客台帳'!$A$2:$E$51,2,FALSE())="法人",3,5),FALSE()),"未登録"))</f>
        <v/>
      </c>
      <c r="E60" s="5"/>
      <c r="F60" s="3"/>
      <c r="G60" s="10"/>
      <c r="H60" s="11" t="str">
        <f t="shared" si="1"/>
        <v/>
      </c>
      <c r="I60" s="4"/>
      <c r="J60" s="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3"/>
      <c r="B61" s="7"/>
      <c r="C61" s="3"/>
      <c r="D61" s="5" t="str">
        <f>IF(C61="","",IFERROR(VLOOKUP(C61,'顧客台帳'!$A$2:$E$51,IF(VLOOKUP(C61,'顧客台帳'!$A$2:$E$51,2,FALSE())="法人",3,5),FALSE()),"未登録"))</f>
        <v/>
      </c>
      <c r="E61" s="5"/>
      <c r="F61" s="3"/>
      <c r="G61" s="10"/>
      <c r="H61" s="11" t="str">
        <f t="shared" si="1"/>
        <v/>
      </c>
      <c r="I61" s="4"/>
      <c r="J61" s="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3"/>
      <c r="B62" s="7"/>
      <c r="C62" s="3"/>
      <c r="D62" s="5" t="str">
        <f>IF(C62="","",IFERROR(VLOOKUP(C62,'顧客台帳'!$A$2:$E$51,IF(VLOOKUP(C62,'顧客台帳'!$A$2:$E$51,2,FALSE())="法人",3,5),FALSE()),"未登録"))</f>
        <v/>
      </c>
      <c r="E62" s="5"/>
      <c r="F62" s="3"/>
      <c r="G62" s="10"/>
      <c r="H62" s="11" t="str">
        <f t="shared" si="1"/>
        <v/>
      </c>
      <c r="I62" s="4"/>
      <c r="J62" s="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3"/>
      <c r="B63" s="7"/>
      <c r="C63" s="3"/>
      <c r="D63" s="5" t="str">
        <f>IF(C63="","",IFERROR(VLOOKUP(C63,'顧客台帳'!$A$2:$E$51,IF(VLOOKUP(C63,'顧客台帳'!$A$2:$E$51,2,FALSE())="法人",3,5),FALSE()),"未登録"))</f>
        <v/>
      </c>
      <c r="E63" s="5"/>
      <c r="F63" s="3"/>
      <c r="G63" s="10"/>
      <c r="H63" s="11" t="str">
        <f t="shared" si="1"/>
        <v/>
      </c>
      <c r="I63" s="4"/>
      <c r="J63" s="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3"/>
      <c r="B64" s="7"/>
      <c r="C64" s="3"/>
      <c r="D64" s="5" t="str">
        <f>IF(C64="","",IFERROR(VLOOKUP(C64,'顧客台帳'!$A$2:$E$51,IF(VLOOKUP(C64,'顧客台帳'!$A$2:$E$51,2,FALSE())="法人",3,5),FALSE()),"未登録"))</f>
        <v/>
      </c>
      <c r="E64" s="5"/>
      <c r="F64" s="3"/>
      <c r="G64" s="10"/>
      <c r="H64" s="11" t="str">
        <f t="shared" si="1"/>
        <v/>
      </c>
      <c r="I64" s="4"/>
      <c r="J64" s="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3"/>
      <c r="B65" s="7"/>
      <c r="C65" s="3"/>
      <c r="D65" s="5" t="str">
        <f>IF(C65="","",IFERROR(VLOOKUP(C65,'顧客台帳'!$A$2:$E$51,IF(VLOOKUP(C65,'顧客台帳'!$A$2:$E$51,2,FALSE())="法人",3,5),FALSE()),"未登録"))</f>
        <v/>
      </c>
      <c r="E65" s="5"/>
      <c r="F65" s="3"/>
      <c r="G65" s="10"/>
      <c r="H65" s="11" t="str">
        <f t="shared" si="1"/>
        <v/>
      </c>
      <c r="I65" s="4"/>
      <c r="J65" s="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3"/>
      <c r="B66" s="7"/>
      <c r="C66" s="3"/>
      <c r="D66" s="5" t="str">
        <f>IF(C66="","",IFERROR(VLOOKUP(C66,'顧客台帳'!$A$2:$E$51,IF(VLOOKUP(C66,'顧客台帳'!$A$2:$E$51,2,FALSE())="法人",3,5),FALSE()),"未登録"))</f>
        <v/>
      </c>
      <c r="E66" s="5"/>
      <c r="F66" s="3"/>
      <c r="G66" s="10"/>
      <c r="H66" s="11" t="str">
        <f t="shared" si="1"/>
        <v/>
      </c>
      <c r="I66" s="4"/>
      <c r="J66" s="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3"/>
      <c r="B67" s="7"/>
      <c r="C67" s="3"/>
      <c r="D67" s="5" t="str">
        <f>IF(C67="","",IFERROR(VLOOKUP(C67,'顧客台帳'!$A$2:$E$51,IF(VLOOKUP(C67,'顧客台帳'!$A$2:$E$51,2,FALSE())="法人",3,5),FALSE()),"未登録"))</f>
        <v/>
      </c>
      <c r="E67" s="5"/>
      <c r="F67" s="3"/>
      <c r="G67" s="10"/>
      <c r="H67" s="11" t="str">
        <f t="shared" si="1"/>
        <v/>
      </c>
      <c r="I67" s="4"/>
      <c r="J67" s="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3"/>
      <c r="B68" s="7"/>
      <c r="C68" s="3"/>
      <c r="D68" s="5" t="str">
        <f>IF(C68="","",IFERROR(VLOOKUP(C68,'顧客台帳'!$A$2:$E$51,IF(VLOOKUP(C68,'顧客台帳'!$A$2:$E$51,2,FALSE())="法人",3,5),FALSE()),"未登録"))</f>
        <v/>
      </c>
      <c r="E68" s="5"/>
      <c r="F68" s="3"/>
      <c r="G68" s="10"/>
      <c r="H68" s="11" t="str">
        <f t="shared" si="1"/>
        <v/>
      </c>
      <c r="I68" s="4"/>
      <c r="J68" s="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3"/>
      <c r="B69" s="7"/>
      <c r="C69" s="3"/>
      <c r="D69" s="5" t="str">
        <f>IF(C69="","",IFERROR(VLOOKUP(C69,'顧客台帳'!$A$2:$E$51,IF(VLOOKUP(C69,'顧客台帳'!$A$2:$E$51,2,FALSE())="法人",3,5),FALSE()),"未登録"))</f>
        <v/>
      </c>
      <c r="E69" s="5"/>
      <c r="F69" s="3"/>
      <c r="G69" s="10"/>
      <c r="H69" s="11" t="str">
        <f t="shared" si="1"/>
        <v/>
      </c>
      <c r="I69" s="4"/>
      <c r="J69" s="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3"/>
      <c r="B70" s="7"/>
      <c r="C70" s="3"/>
      <c r="D70" s="5" t="str">
        <f>IF(C70="","",IFERROR(VLOOKUP(C70,'顧客台帳'!$A$2:$E$51,IF(VLOOKUP(C70,'顧客台帳'!$A$2:$E$51,2,FALSE())="法人",3,5),FALSE()),"未登録"))</f>
        <v/>
      </c>
      <c r="E70" s="5"/>
      <c r="F70" s="3"/>
      <c r="G70" s="10"/>
      <c r="H70" s="11" t="str">
        <f t="shared" si="1"/>
        <v/>
      </c>
      <c r="I70" s="4"/>
      <c r="J70" s="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3"/>
      <c r="B71" s="7"/>
      <c r="C71" s="3"/>
      <c r="D71" s="5" t="str">
        <f>IF(C71="","",IFERROR(VLOOKUP(C71,'顧客台帳'!$A$2:$E$51,IF(VLOOKUP(C71,'顧客台帳'!$A$2:$E$51,2,FALSE())="法人",3,5),FALSE()),"未登録"))</f>
        <v/>
      </c>
      <c r="E71" s="5"/>
      <c r="F71" s="3"/>
      <c r="G71" s="10"/>
      <c r="H71" s="11" t="str">
        <f t="shared" si="1"/>
        <v/>
      </c>
      <c r="I71" s="4"/>
      <c r="J71" s="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3"/>
      <c r="B72" s="7"/>
      <c r="C72" s="3"/>
      <c r="D72" s="5" t="str">
        <f>IF(C72="","",IFERROR(VLOOKUP(C72,'顧客台帳'!$A$2:$E$51,IF(VLOOKUP(C72,'顧客台帳'!$A$2:$E$51,2,FALSE())="法人",3,5),FALSE()),"未登録"))</f>
        <v/>
      </c>
      <c r="E72" s="5"/>
      <c r="F72" s="3"/>
      <c r="G72" s="10"/>
      <c r="H72" s="11" t="str">
        <f t="shared" si="1"/>
        <v/>
      </c>
      <c r="I72" s="4"/>
      <c r="J72" s="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3"/>
      <c r="B73" s="7"/>
      <c r="C73" s="3"/>
      <c r="D73" s="5" t="str">
        <f>IF(C73="","",IFERROR(VLOOKUP(C73,'顧客台帳'!$A$2:$E$51,IF(VLOOKUP(C73,'顧客台帳'!$A$2:$E$51,2,FALSE())="法人",3,5),FALSE()),"未登録"))</f>
        <v/>
      </c>
      <c r="E73" s="5"/>
      <c r="F73" s="3"/>
      <c r="G73" s="10"/>
      <c r="H73" s="11" t="str">
        <f t="shared" si="1"/>
        <v/>
      </c>
      <c r="I73" s="4"/>
      <c r="J73" s="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3"/>
      <c r="B74" s="7"/>
      <c r="C74" s="3"/>
      <c r="D74" s="5" t="str">
        <f>IF(C74="","",IFERROR(VLOOKUP(C74,'顧客台帳'!$A$2:$E$51,IF(VLOOKUP(C74,'顧客台帳'!$A$2:$E$51,2,FALSE())="法人",3,5),FALSE()),"未登録"))</f>
        <v/>
      </c>
      <c r="E74" s="5"/>
      <c r="F74" s="3"/>
      <c r="G74" s="10"/>
      <c r="H74" s="11" t="str">
        <f t="shared" si="1"/>
        <v/>
      </c>
      <c r="I74" s="4"/>
      <c r="J74" s="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3"/>
      <c r="B75" s="7"/>
      <c r="C75" s="3"/>
      <c r="D75" s="5" t="str">
        <f>IF(C75="","",IFERROR(VLOOKUP(C75,'顧客台帳'!$A$2:$E$51,IF(VLOOKUP(C75,'顧客台帳'!$A$2:$E$51,2,FALSE())="法人",3,5),FALSE()),"未登録"))</f>
        <v/>
      </c>
      <c r="E75" s="5"/>
      <c r="F75" s="3"/>
      <c r="G75" s="10"/>
      <c r="H75" s="11" t="str">
        <f t="shared" si="1"/>
        <v/>
      </c>
      <c r="I75" s="4"/>
      <c r="J75" s="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3"/>
      <c r="B76" s="7"/>
      <c r="C76" s="3"/>
      <c r="D76" s="5" t="str">
        <f>IF(C76="","",IFERROR(VLOOKUP(C76,'顧客台帳'!$A$2:$E$51,IF(VLOOKUP(C76,'顧客台帳'!$A$2:$E$51,2,FALSE())="法人",3,5),FALSE()),"未登録"))</f>
        <v/>
      </c>
      <c r="E76" s="5"/>
      <c r="F76" s="3"/>
      <c r="G76" s="10"/>
      <c r="H76" s="11" t="str">
        <f t="shared" si="1"/>
        <v/>
      </c>
      <c r="I76" s="4"/>
      <c r="J76" s="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3"/>
      <c r="B77" s="7"/>
      <c r="C77" s="3"/>
      <c r="D77" s="5" t="str">
        <f>IF(C77="","",IFERROR(VLOOKUP(C77,'顧客台帳'!$A$2:$E$51,IF(VLOOKUP(C77,'顧客台帳'!$A$2:$E$51,2,FALSE())="法人",3,5),FALSE()),"未登録"))</f>
        <v/>
      </c>
      <c r="E77" s="5"/>
      <c r="F77" s="3"/>
      <c r="G77" s="10"/>
      <c r="H77" s="11" t="str">
        <f t="shared" si="1"/>
        <v/>
      </c>
      <c r="I77" s="4"/>
      <c r="J77" s="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3"/>
      <c r="B78" s="7"/>
      <c r="C78" s="3"/>
      <c r="D78" s="5" t="str">
        <f>IF(C78="","",IFERROR(VLOOKUP(C78,'顧客台帳'!$A$2:$E$51,IF(VLOOKUP(C78,'顧客台帳'!$A$2:$E$51,2,FALSE())="法人",3,5),FALSE()),"未登録"))</f>
        <v/>
      </c>
      <c r="E78" s="5"/>
      <c r="F78" s="3"/>
      <c r="G78" s="10"/>
      <c r="H78" s="11" t="str">
        <f t="shared" si="1"/>
        <v/>
      </c>
      <c r="I78" s="4"/>
      <c r="J78" s="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3"/>
      <c r="B79" s="7"/>
      <c r="C79" s="3"/>
      <c r="D79" s="5" t="str">
        <f>IF(C79="","",IFERROR(VLOOKUP(C79,'顧客台帳'!$A$2:$E$51,IF(VLOOKUP(C79,'顧客台帳'!$A$2:$E$51,2,FALSE())="法人",3,5),FALSE()),"未登録"))</f>
        <v/>
      </c>
      <c r="E79" s="5"/>
      <c r="F79" s="3"/>
      <c r="G79" s="10"/>
      <c r="H79" s="11" t="str">
        <f t="shared" si="1"/>
        <v/>
      </c>
      <c r="I79" s="4"/>
      <c r="J79" s="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3"/>
      <c r="B80" s="7"/>
      <c r="C80" s="3"/>
      <c r="D80" s="5" t="str">
        <f>IF(C80="","",IFERROR(VLOOKUP(C80,'顧客台帳'!$A$2:$E$51,IF(VLOOKUP(C80,'顧客台帳'!$A$2:$E$51,2,FALSE())="法人",3,5),FALSE()),"未登録"))</f>
        <v/>
      </c>
      <c r="E80" s="5"/>
      <c r="F80" s="3"/>
      <c r="G80" s="10"/>
      <c r="H80" s="11" t="str">
        <f t="shared" si="1"/>
        <v/>
      </c>
      <c r="I80" s="4"/>
      <c r="J80" s="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3"/>
      <c r="B81" s="7"/>
      <c r="C81" s="3"/>
      <c r="D81" s="5" t="str">
        <f>IF(C81="","",IFERROR(VLOOKUP(C81,'顧客台帳'!$A$2:$E$51,IF(VLOOKUP(C81,'顧客台帳'!$A$2:$E$51,2,FALSE())="法人",3,5),FALSE()),"未登録"))</f>
        <v/>
      </c>
      <c r="E81" s="5"/>
      <c r="F81" s="3"/>
      <c r="G81" s="10"/>
      <c r="H81" s="11" t="str">
        <f t="shared" si="1"/>
        <v/>
      </c>
      <c r="I81" s="4"/>
      <c r="J81" s="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3"/>
      <c r="B82" s="7"/>
      <c r="C82" s="3"/>
      <c r="D82" s="5" t="str">
        <f>IF(C82="","",IFERROR(VLOOKUP(C82,'顧客台帳'!$A$2:$E$51,IF(VLOOKUP(C82,'顧客台帳'!$A$2:$E$51,2,FALSE())="法人",3,5),FALSE()),"未登録"))</f>
        <v/>
      </c>
      <c r="E82" s="5"/>
      <c r="F82" s="3"/>
      <c r="G82" s="10"/>
      <c r="H82" s="11" t="str">
        <f t="shared" si="1"/>
        <v/>
      </c>
      <c r="I82" s="4"/>
      <c r="J82" s="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3"/>
      <c r="B83" s="7"/>
      <c r="C83" s="3"/>
      <c r="D83" s="5" t="str">
        <f>IF(C83="","",IFERROR(VLOOKUP(C83,'顧客台帳'!$A$2:$E$51,IF(VLOOKUP(C83,'顧客台帳'!$A$2:$E$51,2,FALSE())="法人",3,5),FALSE()),"未登録"))</f>
        <v/>
      </c>
      <c r="E83" s="5"/>
      <c r="F83" s="3"/>
      <c r="G83" s="10"/>
      <c r="H83" s="11" t="str">
        <f t="shared" si="1"/>
        <v/>
      </c>
      <c r="I83" s="4"/>
      <c r="J83" s="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3"/>
      <c r="B84" s="7"/>
      <c r="C84" s="3"/>
      <c r="D84" s="5" t="str">
        <f>IF(C84="","",IFERROR(VLOOKUP(C84,'顧客台帳'!$A$2:$E$51,IF(VLOOKUP(C84,'顧客台帳'!$A$2:$E$51,2,FALSE())="法人",3,5),FALSE()),"未登録"))</f>
        <v/>
      </c>
      <c r="E84" s="5"/>
      <c r="F84" s="3"/>
      <c r="G84" s="10"/>
      <c r="H84" s="11" t="str">
        <f t="shared" si="1"/>
        <v/>
      </c>
      <c r="I84" s="4"/>
      <c r="J84" s="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3"/>
      <c r="B85" s="7"/>
      <c r="C85" s="3"/>
      <c r="D85" s="5" t="str">
        <f>IF(C85="","",IFERROR(VLOOKUP(C85,'顧客台帳'!$A$2:$E$51,IF(VLOOKUP(C85,'顧客台帳'!$A$2:$E$51,2,FALSE())="法人",3,5),FALSE()),"未登録"))</f>
        <v/>
      </c>
      <c r="E85" s="5"/>
      <c r="F85" s="3"/>
      <c r="G85" s="10"/>
      <c r="H85" s="11" t="str">
        <f t="shared" si="1"/>
        <v/>
      </c>
      <c r="I85" s="4"/>
      <c r="J85" s="5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3"/>
      <c r="B86" s="7"/>
      <c r="C86" s="3"/>
      <c r="D86" s="5" t="str">
        <f>IF(C86="","",IFERROR(VLOOKUP(C86,'顧客台帳'!$A$2:$E$51,IF(VLOOKUP(C86,'顧客台帳'!$A$2:$E$51,2,FALSE())="法人",3,5),FALSE()),"未登録"))</f>
        <v/>
      </c>
      <c r="E86" s="5"/>
      <c r="F86" s="3"/>
      <c r="G86" s="10"/>
      <c r="H86" s="11" t="str">
        <f t="shared" si="1"/>
        <v/>
      </c>
      <c r="I86" s="4"/>
      <c r="J86" s="5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3"/>
      <c r="B87" s="7"/>
      <c r="C87" s="3"/>
      <c r="D87" s="5" t="str">
        <f>IF(C87="","",IFERROR(VLOOKUP(C87,'顧客台帳'!$A$2:$E$51,IF(VLOOKUP(C87,'顧客台帳'!$A$2:$E$51,2,FALSE())="法人",3,5),FALSE()),"未登録"))</f>
        <v/>
      </c>
      <c r="E87" s="5"/>
      <c r="F87" s="3"/>
      <c r="G87" s="10"/>
      <c r="H87" s="11" t="str">
        <f t="shared" si="1"/>
        <v/>
      </c>
      <c r="I87" s="4"/>
      <c r="J87" s="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3"/>
      <c r="B88" s="7"/>
      <c r="C88" s="3"/>
      <c r="D88" s="5" t="str">
        <f>IF(C88="","",IFERROR(VLOOKUP(C88,'顧客台帳'!$A$2:$E$51,IF(VLOOKUP(C88,'顧客台帳'!$A$2:$E$51,2,FALSE())="法人",3,5),FALSE()),"未登録"))</f>
        <v/>
      </c>
      <c r="E88" s="5"/>
      <c r="F88" s="3"/>
      <c r="G88" s="10"/>
      <c r="H88" s="11" t="str">
        <f t="shared" si="1"/>
        <v/>
      </c>
      <c r="I88" s="4"/>
      <c r="J88" s="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3"/>
      <c r="B89" s="7"/>
      <c r="C89" s="3"/>
      <c r="D89" s="5" t="str">
        <f>IF(C89="","",IFERROR(VLOOKUP(C89,'顧客台帳'!$A$2:$E$51,IF(VLOOKUP(C89,'顧客台帳'!$A$2:$E$51,2,FALSE())="法人",3,5),FALSE()),"未登録"))</f>
        <v/>
      </c>
      <c r="E89" s="5"/>
      <c r="F89" s="3"/>
      <c r="G89" s="10"/>
      <c r="H89" s="11" t="str">
        <f t="shared" si="1"/>
        <v/>
      </c>
      <c r="I89" s="4"/>
      <c r="J89" s="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3"/>
      <c r="B90" s="7"/>
      <c r="C90" s="3"/>
      <c r="D90" s="5" t="str">
        <f>IF(C90="","",IFERROR(VLOOKUP(C90,'顧客台帳'!$A$2:$E$51,IF(VLOOKUP(C90,'顧客台帳'!$A$2:$E$51,2,FALSE())="法人",3,5),FALSE()),"未登録"))</f>
        <v/>
      </c>
      <c r="E90" s="5"/>
      <c r="F90" s="3"/>
      <c r="G90" s="10"/>
      <c r="H90" s="11" t="str">
        <f t="shared" si="1"/>
        <v/>
      </c>
      <c r="I90" s="4"/>
      <c r="J90" s="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3"/>
      <c r="B91" s="7"/>
      <c r="C91" s="3"/>
      <c r="D91" s="5" t="str">
        <f>IF(C91="","",IFERROR(VLOOKUP(C91,'顧客台帳'!$A$2:$E$51,IF(VLOOKUP(C91,'顧客台帳'!$A$2:$E$51,2,FALSE())="法人",3,5),FALSE()),"未登録"))</f>
        <v/>
      </c>
      <c r="E91" s="5"/>
      <c r="F91" s="3"/>
      <c r="G91" s="10"/>
      <c r="H91" s="11" t="str">
        <f t="shared" si="1"/>
        <v/>
      </c>
      <c r="I91" s="4"/>
      <c r="J91" s="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3"/>
      <c r="B92" s="7"/>
      <c r="C92" s="3"/>
      <c r="D92" s="5" t="str">
        <f>IF(C92="","",IFERROR(VLOOKUP(C92,'顧客台帳'!$A$2:$E$51,IF(VLOOKUP(C92,'顧客台帳'!$A$2:$E$51,2,FALSE())="法人",3,5),FALSE()),"未登録"))</f>
        <v/>
      </c>
      <c r="E92" s="5"/>
      <c r="F92" s="3"/>
      <c r="G92" s="10"/>
      <c r="H92" s="11" t="str">
        <f t="shared" si="1"/>
        <v/>
      </c>
      <c r="I92" s="4"/>
      <c r="J92" s="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3"/>
      <c r="B93" s="7"/>
      <c r="C93" s="3"/>
      <c r="D93" s="5" t="str">
        <f>IF(C93="","",IFERROR(VLOOKUP(C93,'顧客台帳'!$A$2:$E$51,IF(VLOOKUP(C93,'顧客台帳'!$A$2:$E$51,2,FALSE())="法人",3,5),FALSE()),"未登録"))</f>
        <v/>
      </c>
      <c r="E93" s="5"/>
      <c r="F93" s="3"/>
      <c r="G93" s="10"/>
      <c r="H93" s="11" t="str">
        <f t="shared" si="1"/>
        <v/>
      </c>
      <c r="I93" s="4"/>
      <c r="J93" s="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3"/>
      <c r="B94" s="7"/>
      <c r="C94" s="3"/>
      <c r="D94" s="5" t="str">
        <f>IF(C94="","",IFERROR(VLOOKUP(C94,'顧客台帳'!$A$2:$E$51,IF(VLOOKUP(C94,'顧客台帳'!$A$2:$E$51,2,FALSE())="法人",3,5),FALSE()),"未登録"))</f>
        <v/>
      </c>
      <c r="E94" s="5"/>
      <c r="F94" s="3"/>
      <c r="G94" s="10"/>
      <c r="H94" s="11" t="str">
        <f t="shared" si="1"/>
        <v/>
      </c>
      <c r="I94" s="4"/>
      <c r="J94" s="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3"/>
      <c r="B95" s="7"/>
      <c r="C95" s="3"/>
      <c r="D95" s="5" t="str">
        <f>IF(C95="","",IFERROR(VLOOKUP(C95,'顧客台帳'!$A$2:$E$51,IF(VLOOKUP(C95,'顧客台帳'!$A$2:$E$51,2,FALSE())="法人",3,5),FALSE()),"未登録"))</f>
        <v/>
      </c>
      <c r="E95" s="5"/>
      <c r="F95" s="3"/>
      <c r="G95" s="10"/>
      <c r="H95" s="11" t="str">
        <f t="shared" si="1"/>
        <v/>
      </c>
      <c r="I95" s="4"/>
      <c r="J95" s="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3"/>
      <c r="B96" s="7"/>
      <c r="C96" s="3"/>
      <c r="D96" s="5" t="str">
        <f>IF(C96="","",IFERROR(VLOOKUP(C96,'顧客台帳'!$A$2:$E$51,IF(VLOOKUP(C96,'顧客台帳'!$A$2:$E$51,2,FALSE())="法人",3,5),FALSE()),"未登録"))</f>
        <v/>
      </c>
      <c r="E96" s="5"/>
      <c r="F96" s="3"/>
      <c r="G96" s="10"/>
      <c r="H96" s="11" t="str">
        <f t="shared" si="1"/>
        <v/>
      </c>
      <c r="I96" s="4"/>
      <c r="J96" s="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3"/>
      <c r="B97" s="7"/>
      <c r="C97" s="3"/>
      <c r="D97" s="5" t="str">
        <f>IF(C97="","",IFERROR(VLOOKUP(C97,'顧客台帳'!$A$2:$E$51,IF(VLOOKUP(C97,'顧客台帳'!$A$2:$E$51,2,FALSE())="法人",3,5),FALSE()),"未登録"))</f>
        <v/>
      </c>
      <c r="E97" s="5"/>
      <c r="F97" s="3"/>
      <c r="G97" s="10"/>
      <c r="H97" s="11" t="str">
        <f t="shared" si="1"/>
        <v/>
      </c>
      <c r="I97" s="4"/>
      <c r="J97" s="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3"/>
      <c r="B98" s="7"/>
      <c r="C98" s="3"/>
      <c r="D98" s="5" t="str">
        <f>IF(C98="","",IFERROR(VLOOKUP(C98,'顧客台帳'!$A$2:$E$51,IF(VLOOKUP(C98,'顧客台帳'!$A$2:$E$51,2,FALSE())="法人",3,5),FALSE()),"未登録"))</f>
        <v/>
      </c>
      <c r="E98" s="5"/>
      <c r="F98" s="3"/>
      <c r="G98" s="10"/>
      <c r="H98" s="11" t="str">
        <f t="shared" si="1"/>
        <v/>
      </c>
      <c r="I98" s="4"/>
      <c r="J98" s="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3"/>
      <c r="B99" s="7"/>
      <c r="C99" s="3"/>
      <c r="D99" s="5" t="str">
        <f>IF(C99="","",IFERROR(VLOOKUP(C99,'顧客台帳'!$A$2:$E$51,IF(VLOOKUP(C99,'顧客台帳'!$A$2:$E$51,2,FALSE())="法人",3,5),FALSE()),"未登録"))</f>
        <v/>
      </c>
      <c r="E99" s="5"/>
      <c r="F99" s="3"/>
      <c r="G99" s="10"/>
      <c r="H99" s="11" t="str">
        <f t="shared" si="1"/>
        <v/>
      </c>
      <c r="I99" s="4"/>
      <c r="J99" s="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3"/>
      <c r="B100" s="7"/>
      <c r="C100" s="3"/>
      <c r="D100" s="5" t="str">
        <f>IF(C100="","",IFERROR(VLOOKUP(C100,'顧客台帳'!$A$2:$E$51,IF(VLOOKUP(C100,'顧客台帳'!$A$2:$E$51,2,FALSE())="法人",3,5),FALSE()),"未登録"))</f>
        <v/>
      </c>
      <c r="E100" s="5"/>
      <c r="F100" s="3"/>
      <c r="G100" s="10"/>
      <c r="H100" s="11" t="str">
        <f t="shared" si="1"/>
        <v/>
      </c>
      <c r="I100" s="4"/>
      <c r="J100" s="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qref="I2:I101">
      <formula1>"現金,振込,クレカ,請求書,その他"</formula1>
    </dataValidation>
    <dataValidation type="list" allowBlank="1" sqref="C2:C101">
      <formula1>'顧客台帳'!$A$2:$A$51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14.0"/>
    <col customWidth="1" min="3" max="3" width="26.0"/>
    <col customWidth="1" min="4" max="5" width="12.0"/>
    <col customWidth="1" min="6" max="6" width="18.0"/>
    <col customWidth="1" min="7" max="7" width="14.0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7.25" customHeight="1">
      <c r="A2" s="2"/>
      <c r="B2" s="12" t="s">
        <v>70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2"/>
      <c r="B4" s="13" t="s">
        <v>71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14" t="s">
        <v>72</v>
      </c>
      <c r="C5" s="15">
        <f>COUNTA('顧客台帳'!A2:A51)</f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14" t="s">
        <v>73</v>
      </c>
      <c r="C6" s="15">
        <f>COUNTA('取引履歴'!A2:A101)</f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14" t="s">
        <v>74</v>
      </c>
      <c r="C7" s="11">
        <f>SUM('取引履歴'!H:H)</f>
        <v>259000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14" t="s">
        <v>75</v>
      </c>
      <c r="C8" s="11">
        <f>IFERROR(C7/C6,0)</f>
        <v>51800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2"/>
      <c r="B11" s="13" t="s">
        <v>76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9" t="s">
        <v>0</v>
      </c>
      <c r="C12" s="9" t="s">
        <v>77</v>
      </c>
      <c r="D12" s="9" t="s">
        <v>13</v>
      </c>
      <c r="E12" s="9" t="s">
        <v>78</v>
      </c>
      <c r="F12" s="9" t="s">
        <v>79</v>
      </c>
      <c r="G12" s="9" t="s">
        <v>80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3" t="str">
        <f>IF('顧客台帳'!A2="","",'顧客台帳'!A2)</f>
        <v>C00001</v>
      </c>
      <c r="C13" s="3" t="str">
        <f>IF(B13="","",IF('顧客台帳'!B2="法人",'顧客台帳'!C2,'顧客台帳'!E2))</f>
        <v>サンプル商事株式会社</v>
      </c>
      <c r="D13" s="3" t="str">
        <f>IF(B13="","",'顧客台帳'!N2)</f>
        <v>継続</v>
      </c>
      <c r="E13" s="3">
        <f>IF(B13="","",COUNTIF('取引履歴'!C:C,B13))</f>
        <v>3</v>
      </c>
      <c r="F13" s="11">
        <f>IF(B13="","",SUMIF('取引履歴'!C:C,B13,'取引履歴'!H:H))</f>
        <v>155000</v>
      </c>
      <c r="G13" s="7">
        <f>IF(B13="","",IFERROR(IF(SUMPRODUCT(('取引履歴'!C$2:C$101=B13)*1)=0,"",SUMPRODUCT(MAX(('取引履歴'!C$2:C$101=B13)*('取引履歴'!B$2:B$101)))),""))</f>
        <v>46091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3" t="str">
        <f>IF('顧客台帳'!A3="","",'顧客台帳'!A3)</f>
        <v>C00002</v>
      </c>
      <c r="C14" s="3" t="str">
        <f>IF(B14="","",IF('顧客台帳'!B3="法人",'顧客台帳'!C3,'顧客台帳'!E3))</f>
        <v>テスト工業株式会社</v>
      </c>
      <c r="D14" s="3" t="str">
        <f>IF(B14="","",'顧客台帳'!N3)</f>
        <v>継続</v>
      </c>
      <c r="E14" s="3">
        <f>IF(B14="","",COUNTIF('取引履歴'!C:C,B14))</f>
        <v>1</v>
      </c>
      <c r="F14" s="11">
        <f>IF(B14="","",SUMIF('取引履歴'!C:C,B14,'取引履歴'!H:H))</f>
        <v>80000</v>
      </c>
      <c r="G14" s="7">
        <f>IF(B14="","",IFERROR(IF(SUMPRODUCT(('取引履歴'!C$2:C$101=B14)*1)=0,"",SUMPRODUCT(MAX(('取引履歴'!C$2:C$101=B14)*('取引履歴'!B$2:B$101)))),""))</f>
        <v>46058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3" t="str">
        <f>IF('顧客台帳'!A4="","",'顧客台帳'!A4)</f>
        <v>C00003</v>
      </c>
      <c r="C15" s="3" t="str">
        <f>IF(B15="","",IF('顧客台帳'!B4="法人",'顧客台帳'!C4,'顧客台帳'!E4))</f>
        <v>田中一郎</v>
      </c>
      <c r="D15" s="3" t="str">
        <f>IF(B15="","",'顧客台帳'!N4)</f>
        <v>新規</v>
      </c>
      <c r="E15" s="3">
        <f>IF(B15="","",COUNTIF('取引履歴'!C:C,B15))</f>
        <v>1</v>
      </c>
      <c r="F15" s="11">
        <f>IF(B15="","",SUMIF('取引履歴'!C:C,B15,'取引履歴'!H:H))</f>
        <v>24000</v>
      </c>
      <c r="G15" s="7">
        <f>IF(B15="","",IFERROR(IF(SUMPRODUCT(('取引履歴'!C$2:C$101=B15)*1)=0,"",SUMPRODUCT(MAX(('取引履歴'!C$2:C$101=B15)*('取引履歴'!B$2:B$101)))),""))</f>
        <v>46082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2"/>
      <c r="B16" s="3" t="str">
        <f>IF('顧客台帳'!A5="","",'顧客台帳'!A5)</f>
        <v/>
      </c>
      <c r="C16" s="3" t="str">
        <f>IF(B16="","",IF('顧客台帳'!B5="法人",'顧客台帳'!C5,'顧客台帳'!E5))</f>
        <v/>
      </c>
      <c r="D16" s="3" t="str">
        <f>IF(B16="","",'顧客台帳'!N5)</f>
        <v/>
      </c>
      <c r="E16" s="3" t="str">
        <f>IF(B16="","",COUNTIF('取引履歴'!C:C,B16))</f>
        <v/>
      </c>
      <c r="F16" s="11" t="str">
        <f>IF(B16="","",SUMIF('取引履歴'!C:C,B16,'取引履歴'!H:H))</f>
        <v/>
      </c>
      <c r="G16" s="7" t="str">
        <f>IF(B16="","",IFERROR(IF(SUMPRODUCT(('取引履歴'!C$2:C$101=B16)*1)=0,"",SUMPRODUCT(MAX(('取引履歴'!C$2:C$101=B16)*('取引履歴'!B$2:B$101)))),""))</f>
        <v/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2"/>
      <c r="B17" s="3" t="str">
        <f>IF('顧客台帳'!A6="","",'顧客台帳'!A6)</f>
        <v/>
      </c>
      <c r="C17" s="3" t="str">
        <f>IF(B17="","",IF('顧客台帳'!B6="法人",'顧客台帳'!C6,'顧客台帳'!E6))</f>
        <v/>
      </c>
      <c r="D17" s="3" t="str">
        <f>IF(B17="","",'顧客台帳'!N6)</f>
        <v/>
      </c>
      <c r="E17" s="3" t="str">
        <f>IF(B17="","",COUNTIF('取引履歴'!C:C,B17))</f>
        <v/>
      </c>
      <c r="F17" s="11" t="str">
        <f>IF(B17="","",SUMIF('取引履歴'!C:C,B17,'取引履歴'!H:H))</f>
        <v/>
      </c>
      <c r="G17" s="7" t="str">
        <f>IF(B17="","",IFERROR(IF(SUMPRODUCT(('取引履歴'!C$2:C$101=B17)*1)=0,"",SUMPRODUCT(MAX(('取引履歴'!C$2:C$101=B17)*('取引履歴'!B$2:B$101)))),""))</f>
        <v/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2"/>
      <c r="B18" s="3" t="str">
        <f>IF('顧客台帳'!A7="","",'顧客台帳'!A7)</f>
        <v/>
      </c>
      <c r="C18" s="3" t="str">
        <f>IF(B18="","",IF('顧客台帳'!B7="法人",'顧客台帳'!C7,'顧客台帳'!E7))</f>
        <v/>
      </c>
      <c r="D18" s="3" t="str">
        <f>IF(B18="","",'顧客台帳'!N7)</f>
        <v/>
      </c>
      <c r="E18" s="3" t="str">
        <f>IF(B18="","",COUNTIF('取引履歴'!C:C,B18))</f>
        <v/>
      </c>
      <c r="F18" s="11" t="str">
        <f>IF(B18="","",SUMIF('取引履歴'!C:C,B18,'取引履歴'!H:H))</f>
        <v/>
      </c>
      <c r="G18" s="7" t="str">
        <f>IF(B18="","",IFERROR(IF(SUMPRODUCT(('取引履歴'!C$2:C$101=B18)*1)=0,"",SUMPRODUCT(MAX(('取引履歴'!C$2:C$101=B18)*('取引履歴'!B$2:B$101)))),""))</f>
        <v/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2"/>
      <c r="B19" s="3" t="str">
        <f>IF('顧客台帳'!A8="","",'顧客台帳'!A8)</f>
        <v/>
      </c>
      <c r="C19" s="3" t="str">
        <f>IF(B19="","",IF('顧客台帳'!B8="法人",'顧客台帳'!C8,'顧客台帳'!E8))</f>
        <v/>
      </c>
      <c r="D19" s="3" t="str">
        <f>IF(B19="","",'顧客台帳'!N8)</f>
        <v/>
      </c>
      <c r="E19" s="3" t="str">
        <f>IF(B19="","",COUNTIF('取引履歴'!C:C,B19))</f>
        <v/>
      </c>
      <c r="F19" s="11" t="str">
        <f>IF(B19="","",SUMIF('取引履歴'!C:C,B19,'取引履歴'!H:H))</f>
        <v/>
      </c>
      <c r="G19" s="7" t="str">
        <f>IF(B19="","",IFERROR(IF(SUMPRODUCT(('取引履歴'!C$2:C$101=B19)*1)=0,"",SUMPRODUCT(MAX(('取引履歴'!C$2:C$101=B19)*('取引履歴'!B$2:B$101)))),""))</f>
        <v/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2"/>
      <c r="B20" s="3" t="str">
        <f>IF('顧客台帳'!A9="","",'顧客台帳'!A9)</f>
        <v/>
      </c>
      <c r="C20" s="3" t="str">
        <f>IF(B20="","",IF('顧客台帳'!B9="法人",'顧客台帳'!C9,'顧客台帳'!E9))</f>
        <v/>
      </c>
      <c r="D20" s="3" t="str">
        <f>IF(B20="","",'顧客台帳'!N9)</f>
        <v/>
      </c>
      <c r="E20" s="3" t="str">
        <f>IF(B20="","",COUNTIF('取引履歴'!C:C,B20))</f>
        <v/>
      </c>
      <c r="F20" s="11" t="str">
        <f>IF(B20="","",SUMIF('取引履歴'!C:C,B20,'取引履歴'!H:H))</f>
        <v/>
      </c>
      <c r="G20" s="7" t="str">
        <f>IF(B20="","",IFERROR(IF(SUMPRODUCT(('取引履歴'!C$2:C$101=B20)*1)=0,"",SUMPRODUCT(MAX(('取引履歴'!C$2:C$101=B20)*('取引履歴'!B$2:B$101)))),""))</f>
        <v/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3" t="str">
        <f>IF('顧客台帳'!A10="","",'顧客台帳'!A10)</f>
        <v/>
      </c>
      <c r="C21" s="3" t="str">
        <f>IF(B21="","",IF('顧客台帳'!B10="法人",'顧客台帳'!C10,'顧客台帳'!E10))</f>
        <v/>
      </c>
      <c r="D21" s="3" t="str">
        <f>IF(B21="","",'顧客台帳'!N10)</f>
        <v/>
      </c>
      <c r="E21" s="3" t="str">
        <f>IF(B21="","",COUNTIF('取引履歴'!C:C,B21))</f>
        <v/>
      </c>
      <c r="F21" s="11" t="str">
        <f>IF(B21="","",SUMIF('取引履歴'!C:C,B21,'取引履歴'!H:H))</f>
        <v/>
      </c>
      <c r="G21" s="7" t="str">
        <f>IF(B21="","",IFERROR(IF(SUMPRODUCT(('取引履歴'!C$2:C$101=B21)*1)=0,"",SUMPRODUCT(MAX(('取引履歴'!C$2:C$101=B21)*('取引履歴'!B$2:B$101)))),""))</f>
        <v/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3" t="str">
        <f>IF('顧客台帳'!A11="","",'顧客台帳'!A11)</f>
        <v/>
      </c>
      <c r="C22" s="3" t="str">
        <f>IF(B22="","",IF('顧客台帳'!B11="法人",'顧客台帳'!C11,'顧客台帳'!E11))</f>
        <v/>
      </c>
      <c r="D22" s="3" t="str">
        <f>IF(B22="","",'顧客台帳'!N11)</f>
        <v/>
      </c>
      <c r="E22" s="3" t="str">
        <f>IF(B22="","",COUNTIF('取引履歴'!C:C,B22))</f>
        <v/>
      </c>
      <c r="F22" s="11" t="str">
        <f>IF(B22="","",SUMIF('取引履歴'!C:C,B22,'取引履歴'!H:H))</f>
        <v/>
      </c>
      <c r="G22" s="7" t="str">
        <f>IF(B22="","",IFERROR(IF(SUMPRODUCT(('取引履歴'!C$2:C$101=B22)*1)=0,"",SUMPRODUCT(MAX(('取引履歴'!C$2:C$101=B22)*('取引履歴'!B$2:B$101)))),""))</f>
        <v/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3" t="str">
        <f>IF('顧客台帳'!A12="","",'顧客台帳'!A12)</f>
        <v/>
      </c>
      <c r="C23" s="3" t="str">
        <f>IF(B23="","",IF('顧客台帳'!B12="法人",'顧客台帳'!C12,'顧客台帳'!E12))</f>
        <v/>
      </c>
      <c r="D23" s="3" t="str">
        <f>IF(B23="","",'顧客台帳'!N12)</f>
        <v/>
      </c>
      <c r="E23" s="3" t="str">
        <f>IF(B23="","",COUNTIF('取引履歴'!C:C,B23))</f>
        <v/>
      </c>
      <c r="F23" s="11" t="str">
        <f>IF(B23="","",SUMIF('取引履歴'!C:C,B23,'取引履歴'!H:H))</f>
        <v/>
      </c>
      <c r="G23" s="7" t="str">
        <f>IF(B23="","",IFERROR(IF(SUMPRODUCT(('取引履歴'!C$2:C$101=B23)*1)=0,"",SUMPRODUCT(MAX(('取引履歴'!C$2:C$101=B23)*('取引履歴'!B$2:B$101)))),""))</f>
        <v/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3" t="str">
        <f>IF('顧客台帳'!A13="","",'顧客台帳'!A13)</f>
        <v/>
      </c>
      <c r="C24" s="3" t="str">
        <f>IF(B24="","",IF('顧客台帳'!B13="法人",'顧客台帳'!C13,'顧客台帳'!E13))</f>
        <v/>
      </c>
      <c r="D24" s="3" t="str">
        <f>IF(B24="","",'顧客台帳'!N13)</f>
        <v/>
      </c>
      <c r="E24" s="3" t="str">
        <f>IF(B24="","",COUNTIF('取引履歴'!C:C,B24))</f>
        <v/>
      </c>
      <c r="F24" s="11" t="str">
        <f>IF(B24="","",SUMIF('取引履歴'!C:C,B24,'取引履歴'!H:H))</f>
        <v/>
      </c>
      <c r="G24" s="7" t="str">
        <f>IF(B24="","",IFERROR(IF(SUMPRODUCT(('取引履歴'!C$2:C$101=B24)*1)=0,"",SUMPRODUCT(MAX(('取引履歴'!C$2:C$101=B24)*('取引履歴'!B$2:B$101)))),""))</f>
        <v/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3" t="str">
        <f>IF('顧客台帳'!A14="","",'顧客台帳'!A14)</f>
        <v/>
      </c>
      <c r="C25" s="3" t="str">
        <f>IF(B25="","",IF('顧客台帳'!B14="法人",'顧客台帳'!C14,'顧客台帳'!E14))</f>
        <v/>
      </c>
      <c r="D25" s="3" t="str">
        <f>IF(B25="","",'顧客台帳'!N14)</f>
        <v/>
      </c>
      <c r="E25" s="3" t="str">
        <f>IF(B25="","",COUNTIF('取引履歴'!C:C,B25))</f>
        <v/>
      </c>
      <c r="F25" s="11" t="str">
        <f>IF(B25="","",SUMIF('取引履歴'!C:C,B25,'取引履歴'!H:H))</f>
        <v/>
      </c>
      <c r="G25" s="7" t="str">
        <f>IF(B25="","",IFERROR(IF(SUMPRODUCT(('取引履歴'!C$2:C$101=B25)*1)=0,"",SUMPRODUCT(MAX(('取引履歴'!C$2:C$101=B25)*('取引履歴'!B$2:B$101)))),""))</f>
        <v/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3" t="str">
        <f>IF('顧客台帳'!A15="","",'顧客台帳'!A15)</f>
        <v/>
      </c>
      <c r="C26" s="3" t="str">
        <f>IF(B26="","",IF('顧客台帳'!B15="法人",'顧客台帳'!C15,'顧客台帳'!E15))</f>
        <v/>
      </c>
      <c r="D26" s="3" t="str">
        <f>IF(B26="","",'顧客台帳'!N15)</f>
        <v/>
      </c>
      <c r="E26" s="3" t="str">
        <f>IF(B26="","",COUNTIF('取引履歴'!C:C,B26))</f>
        <v/>
      </c>
      <c r="F26" s="11" t="str">
        <f>IF(B26="","",SUMIF('取引履歴'!C:C,B26,'取引履歴'!H:H))</f>
        <v/>
      </c>
      <c r="G26" s="7" t="str">
        <f>IF(B26="","",IFERROR(IF(SUMPRODUCT(('取引履歴'!C$2:C$101=B26)*1)=0,"",SUMPRODUCT(MAX(('取引履歴'!C$2:C$101=B26)*('取引履歴'!B$2:B$101)))),""))</f>
        <v/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3" t="str">
        <f>IF('顧客台帳'!A16="","",'顧客台帳'!A16)</f>
        <v/>
      </c>
      <c r="C27" s="3" t="str">
        <f>IF(B27="","",IF('顧客台帳'!B16="法人",'顧客台帳'!C16,'顧客台帳'!E16))</f>
        <v/>
      </c>
      <c r="D27" s="3" t="str">
        <f>IF(B27="","",'顧客台帳'!N16)</f>
        <v/>
      </c>
      <c r="E27" s="3" t="str">
        <f>IF(B27="","",COUNTIF('取引履歴'!C:C,B27))</f>
        <v/>
      </c>
      <c r="F27" s="11" t="str">
        <f>IF(B27="","",SUMIF('取引履歴'!C:C,B27,'取引履歴'!H:H))</f>
        <v/>
      </c>
      <c r="G27" s="7" t="str">
        <f>IF(B27="","",IFERROR(IF(SUMPRODUCT(('取引履歴'!C$2:C$101=B27)*1)=0,"",SUMPRODUCT(MAX(('取引履歴'!C$2:C$101=B27)*('取引履歴'!B$2:B$101)))),""))</f>
        <v/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3" t="str">
        <f>IF('顧客台帳'!A17="","",'顧客台帳'!A17)</f>
        <v/>
      </c>
      <c r="C28" s="3" t="str">
        <f>IF(B28="","",IF('顧客台帳'!B17="法人",'顧客台帳'!C17,'顧客台帳'!E17))</f>
        <v/>
      </c>
      <c r="D28" s="3" t="str">
        <f>IF(B28="","",'顧客台帳'!N17)</f>
        <v/>
      </c>
      <c r="E28" s="3" t="str">
        <f>IF(B28="","",COUNTIF('取引履歴'!C:C,B28))</f>
        <v/>
      </c>
      <c r="F28" s="11" t="str">
        <f>IF(B28="","",SUMIF('取引履歴'!C:C,B28,'取引履歴'!H:H))</f>
        <v/>
      </c>
      <c r="G28" s="7" t="str">
        <f>IF(B28="","",IFERROR(IF(SUMPRODUCT(('取引履歴'!C$2:C$101=B28)*1)=0,"",SUMPRODUCT(MAX(('取引履歴'!C$2:C$101=B28)*('取引履歴'!B$2:B$101)))),""))</f>
        <v/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3" t="str">
        <f>IF('顧客台帳'!A18="","",'顧客台帳'!A18)</f>
        <v/>
      </c>
      <c r="C29" s="3" t="str">
        <f>IF(B29="","",IF('顧客台帳'!B18="法人",'顧客台帳'!C18,'顧客台帳'!E18))</f>
        <v/>
      </c>
      <c r="D29" s="3" t="str">
        <f>IF(B29="","",'顧客台帳'!N18)</f>
        <v/>
      </c>
      <c r="E29" s="3" t="str">
        <f>IF(B29="","",COUNTIF('取引履歴'!C:C,B29))</f>
        <v/>
      </c>
      <c r="F29" s="11" t="str">
        <f>IF(B29="","",SUMIF('取引履歴'!C:C,B29,'取引履歴'!H:H))</f>
        <v/>
      </c>
      <c r="G29" s="7" t="str">
        <f>IF(B29="","",IFERROR(IF(SUMPRODUCT(('取引履歴'!C$2:C$101=B29)*1)=0,"",SUMPRODUCT(MAX(('取引履歴'!C$2:C$101=B29)*('取引履歴'!B$2:B$101)))),""))</f>
        <v/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3" t="str">
        <f>IF('顧客台帳'!A19="","",'顧客台帳'!A19)</f>
        <v/>
      </c>
      <c r="C30" s="3" t="str">
        <f>IF(B30="","",IF('顧客台帳'!B19="法人",'顧客台帳'!C19,'顧客台帳'!E19))</f>
        <v/>
      </c>
      <c r="D30" s="3" t="str">
        <f>IF(B30="","",'顧客台帳'!N19)</f>
        <v/>
      </c>
      <c r="E30" s="3" t="str">
        <f>IF(B30="","",COUNTIF('取引履歴'!C:C,B30))</f>
        <v/>
      </c>
      <c r="F30" s="11" t="str">
        <f>IF(B30="","",SUMIF('取引履歴'!C:C,B30,'取引履歴'!H:H))</f>
        <v/>
      </c>
      <c r="G30" s="7" t="str">
        <f>IF(B30="","",IFERROR(IF(SUMPRODUCT(('取引履歴'!C$2:C$101=B30)*1)=0,"",SUMPRODUCT(MAX(('取引履歴'!C$2:C$101=B30)*('取引履歴'!B$2:B$101)))),""))</f>
        <v/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3" t="str">
        <f>IF('顧客台帳'!A20="","",'顧客台帳'!A20)</f>
        <v/>
      </c>
      <c r="C31" s="3" t="str">
        <f>IF(B31="","",IF('顧客台帳'!B20="法人",'顧客台帳'!C20,'顧客台帳'!E20))</f>
        <v/>
      </c>
      <c r="D31" s="3" t="str">
        <f>IF(B31="","",'顧客台帳'!N20)</f>
        <v/>
      </c>
      <c r="E31" s="3" t="str">
        <f>IF(B31="","",COUNTIF('取引履歴'!C:C,B31))</f>
        <v/>
      </c>
      <c r="F31" s="11" t="str">
        <f>IF(B31="","",SUMIF('取引履歴'!C:C,B31,'取引履歴'!H:H))</f>
        <v/>
      </c>
      <c r="G31" s="7" t="str">
        <f>IF(B31="","",IFERROR(IF(SUMPRODUCT(('取引履歴'!C$2:C$101=B31)*1)=0,"",SUMPRODUCT(MAX(('取引履歴'!C$2:C$101=B31)*('取引履歴'!B$2:B$101)))),""))</f>
        <v/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3" t="str">
        <f>IF('顧客台帳'!A21="","",'顧客台帳'!A21)</f>
        <v/>
      </c>
      <c r="C32" s="3" t="str">
        <f>IF(B32="","",IF('顧客台帳'!B21="法人",'顧客台帳'!C21,'顧客台帳'!E21))</f>
        <v/>
      </c>
      <c r="D32" s="3" t="str">
        <f>IF(B32="","",'顧客台帳'!N21)</f>
        <v/>
      </c>
      <c r="E32" s="3" t="str">
        <f>IF(B32="","",COUNTIF('取引履歴'!C:C,B32))</f>
        <v/>
      </c>
      <c r="F32" s="11" t="str">
        <f>IF(B32="","",SUMIF('取引履歴'!C:C,B32,'取引履歴'!H:H))</f>
        <v/>
      </c>
      <c r="G32" s="7" t="str">
        <f>IF(B32="","",IFERROR(IF(SUMPRODUCT(('取引履歴'!C$2:C$101=B32)*1)=0,"",SUMPRODUCT(MAX(('取引履歴'!C$2:C$101=B32)*('取引履歴'!B$2:B$101)))),""))</f>
        <v/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3" t="str">
        <f>IF('顧客台帳'!A22="","",'顧客台帳'!A22)</f>
        <v/>
      </c>
      <c r="C33" s="3" t="str">
        <f>IF(B33="","",IF('顧客台帳'!B22="法人",'顧客台帳'!C22,'顧客台帳'!E22))</f>
        <v/>
      </c>
      <c r="D33" s="3" t="str">
        <f>IF(B33="","",'顧客台帳'!N22)</f>
        <v/>
      </c>
      <c r="E33" s="3" t="str">
        <f>IF(B33="","",COUNTIF('取引履歴'!C:C,B33))</f>
        <v/>
      </c>
      <c r="F33" s="11" t="str">
        <f>IF(B33="","",SUMIF('取引履歴'!C:C,B33,'取引履歴'!H:H))</f>
        <v/>
      </c>
      <c r="G33" s="7" t="str">
        <f>IF(B33="","",IFERROR(IF(SUMPRODUCT(('取引履歴'!C$2:C$101=B33)*1)=0,"",SUMPRODUCT(MAX(('取引履歴'!C$2:C$101=B33)*('取引履歴'!B$2:B$101)))),""))</f>
        <v/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3" t="str">
        <f>IF('顧客台帳'!A23="","",'顧客台帳'!A23)</f>
        <v/>
      </c>
      <c r="C34" s="3" t="str">
        <f>IF(B34="","",IF('顧客台帳'!B23="法人",'顧客台帳'!C23,'顧客台帳'!E23))</f>
        <v/>
      </c>
      <c r="D34" s="3" t="str">
        <f>IF(B34="","",'顧客台帳'!N23)</f>
        <v/>
      </c>
      <c r="E34" s="3" t="str">
        <f>IF(B34="","",COUNTIF('取引履歴'!C:C,B34))</f>
        <v/>
      </c>
      <c r="F34" s="11" t="str">
        <f>IF(B34="","",SUMIF('取引履歴'!C:C,B34,'取引履歴'!H:H))</f>
        <v/>
      </c>
      <c r="G34" s="7" t="str">
        <f>IF(B34="","",IFERROR(IF(SUMPRODUCT(('取引履歴'!C$2:C$101=B34)*1)=0,"",SUMPRODUCT(MAX(('取引履歴'!C$2:C$101=B34)*('取引履歴'!B$2:B$101)))),""))</f>
        <v/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3" t="str">
        <f>IF('顧客台帳'!A24="","",'顧客台帳'!A24)</f>
        <v/>
      </c>
      <c r="C35" s="3" t="str">
        <f>IF(B35="","",IF('顧客台帳'!B24="法人",'顧客台帳'!C24,'顧客台帳'!E24))</f>
        <v/>
      </c>
      <c r="D35" s="3" t="str">
        <f>IF(B35="","",'顧客台帳'!N24)</f>
        <v/>
      </c>
      <c r="E35" s="3" t="str">
        <f>IF(B35="","",COUNTIF('取引履歴'!C:C,B35))</f>
        <v/>
      </c>
      <c r="F35" s="11" t="str">
        <f>IF(B35="","",SUMIF('取引履歴'!C:C,B35,'取引履歴'!H:H))</f>
        <v/>
      </c>
      <c r="G35" s="7" t="str">
        <f>IF(B35="","",IFERROR(IF(SUMPRODUCT(('取引履歴'!C$2:C$101=B35)*1)=0,"",SUMPRODUCT(MAX(('取引履歴'!C$2:C$101=B35)*('取引履歴'!B$2:B$101)))),""))</f>
        <v/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3" t="str">
        <f>IF('顧客台帳'!A25="","",'顧客台帳'!A25)</f>
        <v/>
      </c>
      <c r="C36" s="3" t="str">
        <f>IF(B36="","",IF('顧客台帳'!B25="法人",'顧客台帳'!C25,'顧客台帳'!E25))</f>
        <v/>
      </c>
      <c r="D36" s="3" t="str">
        <f>IF(B36="","",'顧客台帳'!N25)</f>
        <v/>
      </c>
      <c r="E36" s="3" t="str">
        <f>IF(B36="","",COUNTIF('取引履歴'!C:C,B36))</f>
        <v/>
      </c>
      <c r="F36" s="11" t="str">
        <f>IF(B36="","",SUMIF('取引履歴'!C:C,B36,'取引履歴'!H:H))</f>
        <v/>
      </c>
      <c r="G36" s="7" t="str">
        <f>IF(B36="","",IFERROR(IF(SUMPRODUCT(('取引履歴'!C$2:C$101=B36)*1)=0,"",SUMPRODUCT(MAX(('取引履歴'!C$2:C$101=B36)*('取引履歴'!B$2:B$101)))),""))</f>
        <v/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3" t="str">
        <f>IF('顧客台帳'!A26="","",'顧客台帳'!A26)</f>
        <v/>
      </c>
      <c r="C37" s="3" t="str">
        <f>IF(B37="","",IF('顧客台帳'!B26="法人",'顧客台帳'!C26,'顧客台帳'!E26))</f>
        <v/>
      </c>
      <c r="D37" s="3" t="str">
        <f>IF(B37="","",'顧客台帳'!N26)</f>
        <v/>
      </c>
      <c r="E37" s="3" t="str">
        <f>IF(B37="","",COUNTIF('取引履歴'!C:C,B37))</f>
        <v/>
      </c>
      <c r="F37" s="11" t="str">
        <f>IF(B37="","",SUMIF('取引履歴'!C:C,B37,'取引履歴'!H:H))</f>
        <v/>
      </c>
      <c r="G37" s="7" t="str">
        <f>IF(B37="","",IFERROR(IF(SUMPRODUCT(('取引履歴'!C$2:C$101=B37)*1)=0,"",SUMPRODUCT(MAX(('取引履歴'!C$2:C$101=B37)*('取引履歴'!B$2:B$101)))),""))</f>
        <v/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3" t="str">
        <f>IF('顧客台帳'!A27="","",'顧客台帳'!A27)</f>
        <v/>
      </c>
      <c r="C38" s="3" t="str">
        <f>IF(B38="","",IF('顧客台帳'!B27="法人",'顧客台帳'!C27,'顧客台帳'!E27))</f>
        <v/>
      </c>
      <c r="D38" s="3" t="str">
        <f>IF(B38="","",'顧客台帳'!N27)</f>
        <v/>
      </c>
      <c r="E38" s="3" t="str">
        <f>IF(B38="","",COUNTIF('取引履歴'!C:C,B38))</f>
        <v/>
      </c>
      <c r="F38" s="11" t="str">
        <f>IF(B38="","",SUMIF('取引履歴'!C:C,B38,'取引履歴'!H:H))</f>
        <v/>
      </c>
      <c r="G38" s="7" t="str">
        <f>IF(B38="","",IFERROR(IF(SUMPRODUCT(('取引履歴'!C$2:C$101=B38)*1)=0,"",SUMPRODUCT(MAX(('取引履歴'!C$2:C$101=B38)*('取引履歴'!B$2:B$101)))),""))</f>
        <v/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3" t="str">
        <f>IF('顧客台帳'!A28="","",'顧客台帳'!A28)</f>
        <v/>
      </c>
      <c r="C39" s="3" t="str">
        <f>IF(B39="","",IF('顧客台帳'!B28="法人",'顧客台帳'!C28,'顧客台帳'!E28))</f>
        <v/>
      </c>
      <c r="D39" s="3" t="str">
        <f>IF(B39="","",'顧客台帳'!N28)</f>
        <v/>
      </c>
      <c r="E39" s="3" t="str">
        <f>IF(B39="","",COUNTIF('取引履歴'!C:C,B39))</f>
        <v/>
      </c>
      <c r="F39" s="11" t="str">
        <f>IF(B39="","",SUMIF('取引履歴'!C:C,B39,'取引履歴'!H:H))</f>
        <v/>
      </c>
      <c r="G39" s="7" t="str">
        <f>IF(B39="","",IFERROR(IF(SUMPRODUCT(('取引履歴'!C$2:C$101=B39)*1)=0,"",SUMPRODUCT(MAX(('取引履歴'!C$2:C$101=B39)*('取引履歴'!B$2:B$101)))),""))</f>
        <v/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3" t="str">
        <f>IF('顧客台帳'!A29="","",'顧客台帳'!A29)</f>
        <v/>
      </c>
      <c r="C40" s="3" t="str">
        <f>IF(B40="","",IF('顧客台帳'!B29="法人",'顧客台帳'!C29,'顧客台帳'!E29))</f>
        <v/>
      </c>
      <c r="D40" s="3" t="str">
        <f>IF(B40="","",'顧客台帳'!N29)</f>
        <v/>
      </c>
      <c r="E40" s="3" t="str">
        <f>IF(B40="","",COUNTIF('取引履歴'!C:C,B40))</f>
        <v/>
      </c>
      <c r="F40" s="11" t="str">
        <f>IF(B40="","",SUMIF('取引履歴'!C:C,B40,'取引履歴'!H:H))</f>
        <v/>
      </c>
      <c r="G40" s="7" t="str">
        <f>IF(B40="","",IFERROR(IF(SUMPRODUCT(('取引履歴'!C$2:C$101=B40)*1)=0,"",SUMPRODUCT(MAX(('取引履歴'!C$2:C$101=B40)*('取引履歴'!B$2:B$101)))),""))</f>
        <v/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3" t="str">
        <f>IF('顧客台帳'!A30="","",'顧客台帳'!A30)</f>
        <v/>
      </c>
      <c r="C41" s="3" t="str">
        <f>IF(B41="","",IF('顧客台帳'!B30="法人",'顧客台帳'!C30,'顧客台帳'!E30))</f>
        <v/>
      </c>
      <c r="D41" s="3" t="str">
        <f>IF(B41="","",'顧客台帳'!N30)</f>
        <v/>
      </c>
      <c r="E41" s="3" t="str">
        <f>IF(B41="","",COUNTIF('取引履歴'!C:C,B41))</f>
        <v/>
      </c>
      <c r="F41" s="11" t="str">
        <f>IF(B41="","",SUMIF('取引履歴'!C:C,B41,'取引履歴'!H:H))</f>
        <v/>
      </c>
      <c r="G41" s="7" t="str">
        <f>IF(B41="","",IFERROR(IF(SUMPRODUCT(('取引履歴'!C$2:C$101=B41)*1)=0,"",SUMPRODUCT(MAX(('取引履歴'!C$2:C$101=B41)*('取引履歴'!B$2:B$101)))),""))</f>
        <v/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3" t="str">
        <f>IF('顧客台帳'!A31="","",'顧客台帳'!A31)</f>
        <v/>
      </c>
      <c r="C42" s="3" t="str">
        <f>IF(B42="","",IF('顧客台帳'!B31="法人",'顧客台帳'!C31,'顧客台帳'!E31))</f>
        <v/>
      </c>
      <c r="D42" s="3" t="str">
        <f>IF(B42="","",'顧客台帳'!N31)</f>
        <v/>
      </c>
      <c r="E42" s="3" t="str">
        <f>IF(B42="","",COUNTIF('取引履歴'!C:C,B42))</f>
        <v/>
      </c>
      <c r="F42" s="11" t="str">
        <f>IF(B42="","",SUMIF('取引履歴'!C:C,B42,'取引履歴'!H:H))</f>
        <v/>
      </c>
      <c r="G42" s="7" t="str">
        <f>IF(B42="","",IFERROR(IF(SUMPRODUCT(('取引履歴'!C$2:C$101=B42)*1)=0,"",SUMPRODUCT(MAX(('取引履歴'!C$2:C$101=B42)*('取引履歴'!B$2:B$101)))),""))</f>
        <v/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3" t="str">
        <f>IF('顧客台帳'!A32="","",'顧客台帳'!A32)</f>
        <v/>
      </c>
      <c r="C43" s="3" t="str">
        <f>IF(B43="","",IF('顧客台帳'!B32="法人",'顧客台帳'!C32,'顧客台帳'!E32))</f>
        <v/>
      </c>
      <c r="D43" s="3" t="str">
        <f>IF(B43="","",'顧客台帳'!N32)</f>
        <v/>
      </c>
      <c r="E43" s="3" t="str">
        <f>IF(B43="","",COUNTIF('取引履歴'!C:C,B43))</f>
        <v/>
      </c>
      <c r="F43" s="11" t="str">
        <f>IF(B43="","",SUMIF('取引履歴'!C:C,B43,'取引履歴'!H:H))</f>
        <v/>
      </c>
      <c r="G43" s="7" t="str">
        <f>IF(B43="","",IFERROR(IF(SUMPRODUCT(('取引履歴'!C$2:C$101=B43)*1)=0,"",SUMPRODUCT(MAX(('取引履歴'!C$2:C$101=B43)*('取引履歴'!B$2:B$101)))),""))</f>
        <v/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3" t="str">
        <f>IF('顧客台帳'!A33="","",'顧客台帳'!A33)</f>
        <v/>
      </c>
      <c r="C44" s="3" t="str">
        <f>IF(B44="","",IF('顧客台帳'!B33="法人",'顧客台帳'!C33,'顧客台帳'!E33))</f>
        <v/>
      </c>
      <c r="D44" s="3" t="str">
        <f>IF(B44="","",'顧客台帳'!N33)</f>
        <v/>
      </c>
      <c r="E44" s="3" t="str">
        <f>IF(B44="","",COUNTIF('取引履歴'!C:C,B44))</f>
        <v/>
      </c>
      <c r="F44" s="11" t="str">
        <f>IF(B44="","",SUMIF('取引履歴'!C:C,B44,'取引履歴'!H:H))</f>
        <v/>
      </c>
      <c r="G44" s="7" t="str">
        <f>IF(B44="","",IFERROR(IF(SUMPRODUCT(('取引履歴'!C$2:C$101=B44)*1)=0,"",SUMPRODUCT(MAX(('取引履歴'!C$2:C$101=B44)*('取引履歴'!B$2:B$101)))),""))</f>
        <v/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3" t="str">
        <f>IF('顧客台帳'!A34="","",'顧客台帳'!A34)</f>
        <v/>
      </c>
      <c r="C45" s="3" t="str">
        <f>IF(B45="","",IF('顧客台帳'!B34="法人",'顧客台帳'!C34,'顧客台帳'!E34))</f>
        <v/>
      </c>
      <c r="D45" s="3" t="str">
        <f>IF(B45="","",'顧客台帳'!N34)</f>
        <v/>
      </c>
      <c r="E45" s="3" t="str">
        <f>IF(B45="","",COUNTIF('取引履歴'!C:C,B45))</f>
        <v/>
      </c>
      <c r="F45" s="11" t="str">
        <f>IF(B45="","",SUMIF('取引履歴'!C:C,B45,'取引履歴'!H:H))</f>
        <v/>
      </c>
      <c r="G45" s="7" t="str">
        <f>IF(B45="","",IFERROR(IF(SUMPRODUCT(('取引履歴'!C$2:C$101=B45)*1)=0,"",SUMPRODUCT(MAX(('取引履歴'!C$2:C$101=B45)*('取引履歴'!B$2:B$101)))),""))</f>
        <v/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3" t="str">
        <f>IF('顧客台帳'!A35="","",'顧客台帳'!A35)</f>
        <v/>
      </c>
      <c r="C46" s="3" t="str">
        <f>IF(B46="","",IF('顧客台帳'!B35="法人",'顧客台帳'!C35,'顧客台帳'!E35))</f>
        <v/>
      </c>
      <c r="D46" s="3" t="str">
        <f>IF(B46="","",'顧客台帳'!N35)</f>
        <v/>
      </c>
      <c r="E46" s="3" t="str">
        <f>IF(B46="","",COUNTIF('取引履歴'!C:C,B46))</f>
        <v/>
      </c>
      <c r="F46" s="11" t="str">
        <f>IF(B46="","",SUMIF('取引履歴'!C:C,B46,'取引履歴'!H:H))</f>
        <v/>
      </c>
      <c r="G46" s="7" t="str">
        <f>IF(B46="","",IFERROR(IF(SUMPRODUCT(('取引履歴'!C$2:C$101=B46)*1)=0,"",SUMPRODUCT(MAX(('取引履歴'!C$2:C$101=B46)*('取引履歴'!B$2:B$101)))),""))</f>
        <v/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3" t="str">
        <f>IF('顧客台帳'!A36="","",'顧客台帳'!A36)</f>
        <v/>
      </c>
      <c r="C47" s="3" t="str">
        <f>IF(B47="","",IF('顧客台帳'!B36="法人",'顧客台帳'!C36,'顧客台帳'!E36))</f>
        <v/>
      </c>
      <c r="D47" s="3" t="str">
        <f>IF(B47="","",'顧客台帳'!N36)</f>
        <v/>
      </c>
      <c r="E47" s="3" t="str">
        <f>IF(B47="","",COUNTIF('取引履歴'!C:C,B47))</f>
        <v/>
      </c>
      <c r="F47" s="11" t="str">
        <f>IF(B47="","",SUMIF('取引履歴'!C:C,B47,'取引履歴'!H:H))</f>
        <v/>
      </c>
      <c r="G47" s="7" t="str">
        <f>IF(B47="","",IFERROR(IF(SUMPRODUCT(('取引履歴'!C$2:C$101=B47)*1)=0,"",SUMPRODUCT(MAX(('取引履歴'!C$2:C$101=B47)*('取引履歴'!B$2:B$101)))),""))</f>
        <v/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3" t="str">
        <f>IF('顧客台帳'!A37="","",'顧客台帳'!A37)</f>
        <v/>
      </c>
      <c r="C48" s="3" t="str">
        <f>IF(B48="","",IF('顧客台帳'!B37="法人",'顧客台帳'!C37,'顧客台帳'!E37))</f>
        <v/>
      </c>
      <c r="D48" s="3" t="str">
        <f>IF(B48="","",'顧客台帳'!N37)</f>
        <v/>
      </c>
      <c r="E48" s="3" t="str">
        <f>IF(B48="","",COUNTIF('取引履歴'!C:C,B48))</f>
        <v/>
      </c>
      <c r="F48" s="11" t="str">
        <f>IF(B48="","",SUMIF('取引履歴'!C:C,B48,'取引履歴'!H:H))</f>
        <v/>
      </c>
      <c r="G48" s="7" t="str">
        <f>IF(B48="","",IFERROR(IF(SUMPRODUCT(('取引履歴'!C$2:C$101=B48)*1)=0,"",SUMPRODUCT(MAX(('取引履歴'!C$2:C$101=B48)*('取引履歴'!B$2:B$101)))),""))</f>
        <v/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3" t="str">
        <f>IF('顧客台帳'!A38="","",'顧客台帳'!A38)</f>
        <v/>
      </c>
      <c r="C49" s="3" t="str">
        <f>IF(B49="","",IF('顧客台帳'!B38="法人",'顧客台帳'!C38,'顧客台帳'!E38))</f>
        <v/>
      </c>
      <c r="D49" s="3" t="str">
        <f>IF(B49="","",'顧客台帳'!N38)</f>
        <v/>
      </c>
      <c r="E49" s="3" t="str">
        <f>IF(B49="","",COUNTIF('取引履歴'!C:C,B49))</f>
        <v/>
      </c>
      <c r="F49" s="11" t="str">
        <f>IF(B49="","",SUMIF('取引履歴'!C:C,B49,'取引履歴'!H:H))</f>
        <v/>
      </c>
      <c r="G49" s="7" t="str">
        <f>IF(B49="","",IFERROR(IF(SUMPRODUCT(('取引履歴'!C$2:C$101=B49)*1)=0,"",SUMPRODUCT(MAX(('取引履歴'!C$2:C$101=B49)*('取引履歴'!B$2:B$101)))),""))</f>
        <v/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3" t="str">
        <f>IF('顧客台帳'!A39="","",'顧客台帳'!A39)</f>
        <v/>
      </c>
      <c r="C50" s="3" t="str">
        <f>IF(B50="","",IF('顧客台帳'!B39="法人",'顧客台帳'!C39,'顧客台帳'!E39))</f>
        <v/>
      </c>
      <c r="D50" s="3" t="str">
        <f>IF(B50="","",'顧客台帳'!N39)</f>
        <v/>
      </c>
      <c r="E50" s="3" t="str">
        <f>IF(B50="","",COUNTIF('取引履歴'!C:C,B50))</f>
        <v/>
      </c>
      <c r="F50" s="11" t="str">
        <f>IF(B50="","",SUMIF('取引履歴'!C:C,B50,'取引履歴'!H:H))</f>
        <v/>
      </c>
      <c r="G50" s="7" t="str">
        <f>IF(B50="","",IFERROR(IF(SUMPRODUCT(('取引履歴'!C$2:C$101=B50)*1)=0,"",SUMPRODUCT(MAX(('取引履歴'!C$2:C$101=B50)*('取引履歴'!B$2:B$101)))),""))</f>
        <v/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3" t="str">
        <f>IF('顧客台帳'!A40="","",'顧客台帳'!A40)</f>
        <v/>
      </c>
      <c r="C51" s="3" t="str">
        <f>IF(B51="","",IF('顧客台帳'!B40="法人",'顧客台帳'!C40,'顧客台帳'!E40))</f>
        <v/>
      </c>
      <c r="D51" s="3" t="str">
        <f>IF(B51="","",'顧客台帳'!N40)</f>
        <v/>
      </c>
      <c r="E51" s="3" t="str">
        <f>IF(B51="","",COUNTIF('取引履歴'!C:C,B51))</f>
        <v/>
      </c>
      <c r="F51" s="11" t="str">
        <f>IF(B51="","",SUMIF('取引履歴'!C:C,B51,'取引履歴'!H:H))</f>
        <v/>
      </c>
      <c r="G51" s="7" t="str">
        <f>IF(B51="","",IFERROR(IF(SUMPRODUCT(('取引履歴'!C$2:C$101=B51)*1)=0,"",SUMPRODUCT(MAX(('取引履歴'!C$2:C$101=B51)*('取引履歴'!B$2:B$101)))),""))</f>
        <v/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3" t="str">
        <f>IF('顧客台帳'!A41="","",'顧客台帳'!A41)</f>
        <v/>
      </c>
      <c r="C52" s="3" t="str">
        <f>IF(B52="","",IF('顧客台帳'!B41="法人",'顧客台帳'!C41,'顧客台帳'!E41))</f>
        <v/>
      </c>
      <c r="D52" s="3" t="str">
        <f>IF(B52="","",'顧客台帳'!N41)</f>
        <v/>
      </c>
      <c r="E52" s="3" t="str">
        <f>IF(B52="","",COUNTIF('取引履歴'!C:C,B52))</f>
        <v/>
      </c>
      <c r="F52" s="11" t="str">
        <f>IF(B52="","",SUMIF('取引履歴'!C:C,B52,'取引履歴'!H:H))</f>
        <v/>
      </c>
      <c r="G52" s="7" t="str">
        <f>IF(B52="","",IFERROR(IF(SUMPRODUCT(('取引履歴'!C$2:C$101=B52)*1)=0,"",SUMPRODUCT(MAX(('取引履歴'!C$2:C$101=B52)*('取引履歴'!B$2:B$101)))),""))</f>
        <v/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3" t="str">
        <f>IF('顧客台帳'!A42="","",'顧客台帳'!A42)</f>
        <v/>
      </c>
      <c r="C53" s="3" t="str">
        <f>IF(B53="","",IF('顧客台帳'!B42="法人",'顧客台帳'!C42,'顧客台帳'!E42))</f>
        <v/>
      </c>
      <c r="D53" s="3" t="str">
        <f>IF(B53="","",'顧客台帳'!N42)</f>
        <v/>
      </c>
      <c r="E53" s="3" t="str">
        <f>IF(B53="","",COUNTIF('取引履歴'!C:C,B53))</f>
        <v/>
      </c>
      <c r="F53" s="11" t="str">
        <f>IF(B53="","",SUMIF('取引履歴'!C:C,B53,'取引履歴'!H:H))</f>
        <v/>
      </c>
      <c r="G53" s="7" t="str">
        <f>IF(B53="","",IFERROR(IF(SUMPRODUCT(('取引履歴'!C$2:C$101=B53)*1)=0,"",SUMPRODUCT(MAX(('取引履歴'!C$2:C$101=B53)*('取引履歴'!B$2:B$101)))),""))</f>
        <v/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3" t="str">
        <f>IF('顧客台帳'!A43="","",'顧客台帳'!A43)</f>
        <v/>
      </c>
      <c r="C54" s="3" t="str">
        <f>IF(B54="","",IF('顧客台帳'!B43="法人",'顧客台帳'!C43,'顧客台帳'!E43))</f>
        <v/>
      </c>
      <c r="D54" s="3" t="str">
        <f>IF(B54="","",'顧客台帳'!N43)</f>
        <v/>
      </c>
      <c r="E54" s="3" t="str">
        <f>IF(B54="","",COUNTIF('取引履歴'!C:C,B54))</f>
        <v/>
      </c>
      <c r="F54" s="11" t="str">
        <f>IF(B54="","",SUMIF('取引履歴'!C:C,B54,'取引履歴'!H:H))</f>
        <v/>
      </c>
      <c r="G54" s="7" t="str">
        <f>IF(B54="","",IFERROR(IF(SUMPRODUCT(('取引履歴'!C$2:C$101=B54)*1)=0,"",SUMPRODUCT(MAX(('取引履歴'!C$2:C$101=B54)*('取引履歴'!B$2:B$101)))),""))</f>
        <v/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3" t="str">
        <f>IF('顧客台帳'!A44="","",'顧客台帳'!A44)</f>
        <v/>
      </c>
      <c r="C55" s="3" t="str">
        <f>IF(B55="","",IF('顧客台帳'!B44="法人",'顧客台帳'!C44,'顧客台帳'!E44))</f>
        <v/>
      </c>
      <c r="D55" s="3" t="str">
        <f>IF(B55="","",'顧客台帳'!N44)</f>
        <v/>
      </c>
      <c r="E55" s="3" t="str">
        <f>IF(B55="","",COUNTIF('取引履歴'!C:C,B55))</f>
        <v/>
      </c>
      <c r="F55" s="11" t="str">
        <f>IF(B55="","",SUMIF('取引履歴'!C:C,B55,'取引履歴'!H:H))</f>
        <v/>
      </c>
      <c r="G55" s="7" t="str">
        <f>IF(B55="","",IFERROR(IF(SUMPRODUCT(('取引履歴'!C$2:C$101=B55)*1)=0,"",SUMPRODUCT(MAX(('取引履歴'!C$2:C$101=B55)*('取引履歴'!B$2:B$101)))),""))</f>
        <v/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3" t="str">
        <f>IF('顧客台帳'!A45="","",'顧客台帳'!A45)</f>
        <v/>
      </c>
      <c r="C56" s="3" t="str">
        <f>IF(B56="","",IF('顧客台帳'!B45="法人",'顧客台帳'!C45,'顧客台帳'!E45))</f>
        <v/>
      </c>
      <c r="D56" s="3" t="str">
        <f>IF(B56="","",'顧客台帳'!N45)</f>
        <v/>
      </c>
      <c r="E56" s="3" t="str">
        <f>IF(B56="","",COUNTIF('取引履歴'!C:C,B56))</f>
        <v/>
      </c>
      <c r="F56" s="11" t="str">
        <f>IF(B56="","",SUMIF('取引履歴'!C:C,B56,'取引履歴'!H:H))</f>
        <v/>
      </c>
      <c r="G56" s="7" t="str">
        <f>IF(B56="","",IFERROR(IF(SUMPRODUCT(('取引履歴'!C$2:C$101=B56)*1)=0,"",SUMPRODUCT(MAX(('取引履歴'!C$2:C$101=B56)*('取引履歴'!B$2:B$101)))),""))</f>
        <v/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3" t="str">
        <f>IF('顧客台帳'!A46="","",'顧客台帳'!A46)</f>
        <v/>
      </c>
      <c r="C57" s="3" t="str">
        <f>IF(B57="","",IF('顧客台帳'!B46="法人",'顧客台帳'!C46,'顧客台帳'!E46))</f>
        <v/>
      </c>
      <c r="D57" s="3" t="str">
        <f>IF(B57="","",'顧客台帳'!N46)</f>
        <v/>
      </c>
      <c r="E57" s="3" t="str">
        <f>IF(B57="","",COUNTIF('取引履歴'!C:C,B57))</f>
        <v/>
      </c>
      <c r="F57" s="11" t="str">
        <f>IF(B57="","",SUMIF('取引履歴'!C:C,B57,'取引履歴'!H:H))</f>
        <v/>
      </c>
      <c r="G57" s="7" t="str">
        <f>IF(B57="","",IFERROR(IF(SUMPRODUCT(('取引履歴'!C$2:C$101=B57)*1)=0,"",SUMPRODUCT(MAX(('取引履歴'!C$2:C$101=B57)*('取引履歴'!B$2:B$101)))),""))</f>
        <v/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3" t="str">
        <f>IF('顧客台帳'!A47="","",'顧客台帳'!A47)</f>
        <v/>
      </c>
      <c r="C58" s="3" t="str">
        <f>IF(B58="","",IF('顧客台帳'!B47="法人",'顧客台帳'!C47,'顧客台帳'!E47))</f>
        <v/>
      </c>
      <c r="D58" s="3" t="str">
        <f>IF(B58="","",'顧客台帳'!N47)</f>
        <v/>
      </c>
      <c r="E58" s="3" t="str">
        <f>IF(B58="","",COUNTIF('取引履歴'!C:C,B58))</f>
        <v/>
      </c>
      <c r="F58" s="11" t="str">
        <f>IF(B58="","",SUMIF('取引履歴'!C:C,B58,'取引履歴'!H:H))</f>
        <v/>
      </c>
      <c r="G58" s="7" t="str">
        <f>IF(B58="","",IFERROR(IF(SUMPRODUCT(('取引履歴'!C$2:C$101=B58)*1)=0,"",SUMPRODUCT(MAX(('取引履歴'!C$2:C$101=B58)*('取引履歴'!B$2:B$101)))),""))</f>
        <v/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3" t="str">
        <f>IF('顧客台帳'!A48="","",'顧客台帳'!A48)</f>
        <v/>
      </c>
      <c r="C59" s="3" t="str">
        <f>IF(B59="","",IF('顧客台帳'!B48="法人",'顧客台帳'!C48,'顧客台帳'!E48))</f>
        <v/>
      </c>
      <c r="D59" s="3" t="str">
        <f>IF(B59="","",'顧客台帳'!N48)</f>
        <v/>
      </c>
      <c r="E59" s="3" t="str">
        <f>IF(B59="","",COUNTIF('取引履歴'!C:C,B59))</f>
        <v/>
      </c>
      <c r="F59" s="11" t="str">
        <f>IF(B59="","",SUMIF('取引履歴'!C:C,B59,'取引履歴'!H:H))</f>
        <v/>
      </c>
      <c r="G59" s="7" t="str">
        <f>IF(B59="","",IFERROR(IF(SUMPRODUCT(('取引履歴'!C$2:C$101=B59)*1)=0,"",SUMPRODUCT(MAX(('取引履歴'!C$2:C$101=B59)*('取引履歴'!B$2:B$101)))),""))</f>
        <v/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3" t="str">
        <f>IF('顧客台帳'!A49="","",'顧客台帳'!A49)</f>
        <v/>
      </c>
      <c r="C60" s="3" t="str">
        <f>IF(B60="","",IF('顧客台帳'!B49="法人",'顧客台帳'!C49,'顧客台帳'!E49))</f>
        <v/>
      </c>
      <c r="D60" s="3" t="str">
        <f>IF(B60="","",'顧客台帳'!N49)</f>
        <v/>
      </c>
      <c r="E60" s="3" t="str">
        <f>IF(B60="","",COUNTIF('取引履歴'!C:C,B60))</f>
        <v/>
      </c>
      <c r="F60" s="11" t="str">
        <f>IF(B60="","",SUMIF('取引履歴'!C:C,B60,'取引履歴'!H:H))</f>
        <v/>
      </c>
      <c r="G60" s="7" t="str">
        <f>IF(B60="","",IFERROR(IF(SUMPRODUCT(('取引履歴'!C$2:C$101=B60)*1)=0,"",SUMPRODUCT(MAX(('取引履歴'!C$2:C$101=B60)*('取引履歴'!B$2:B$101)))),""))</f>
        <v/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3" t="str">
        <f>IF('顧客台帳'!A50="","",'顧客台帳'!A50)</f>
        <v/>
      </c>
      <c r="C61" s="3" t="str">
        <f>IF(B61="","",IF('顧客台帳'!B50="法人",'顧客台帳'!C50,'顧客台帳'!E50))</f>
        <v/>
      </c>
      <c r="D61" s="3" t="str">
        <f>IF(B61="","",'顧客台帳'!N50)</f>
        <v/>
      </c>
      <c r="E61" s="3" t="str">
        <f>IF(B61="","",COUNTIF('取引履歴'!C:C,B61))</f>
        <v/>
      </c>
      <c r="F61" s="11" t="str">
        <f>IF(B61="","",SUMIF('取引履歴'!C:C,B61,'取引履歴'!H:H))</f>
        <v/>
      </c>
      <c r="G61" s="7" t="str">
        <f>IF(B61="","",IFERROR(IF(SUMPRODUCT(('取引履歴'!C$2:C$101=B61)*1)=0,"",SUMPRODUCT(MAX(('取引履歴'!C$2:C$101=B61)*('取引履歴'!B$2:B$101)))),""))</f>
        <v/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3" t="str">
        <f>IF('顧客台帳'!A51="","",'顧客台帳'!A51)</f>
        <v/>
      </c>
      <c r="C62" s="3" t="str">
        <f>IF(B62="","",IF('顧客台帳'!B51="法人",'顧客台帳'!C51,'顧客台帳'!E51))</f>
        <v/>
      </c>
      <c r="D62" s="3" t="str">
        <f>IF(B62="","",'顧客台帳'!N51)</f>
        <v/>
      </c>
      <c r="E62" s="3" t="str">
        <f>IF(B62="","",COUNTIF('取引履歴'!C:C,B62))</f>
        <v/>
      </c>
      <c r="F62" s="11" t="str">
        <f>IF(B62="","",SUMIF('取引履歴'!C:C,B62,'取引履歴'!H:H))</f>
        <v/>
      </c>
      <c r="G62" s="7" t="str">
        <f>IF(B62="","",IFERROR(IF(SUMPRODUCT(('取引履歴'!C$2:C$101=B62)*1)=0,"",SUMPRODUCT(MAX(('取引履歴'!C$2:C$101=B62)*('取引履歴'!B$2:B$101)))),""))</f>
        <v/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16" t="s">
        <v>81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8.71"/>
    <col customWidth="1" min="3" max="3" width="16.0"/>
    <col customWidth="1" min="4" max="6" width="8.71"/>
  </cols>
  <sheetData>
    <row r="1" ht="16.5" customHeight="1">
      <c r="A1" s="9" t="s">
        <v>10</v>
      </c>
      <c r="B1" s="2"/>
      <c r="C1" s="9" t="s">
        <v>56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5" t="s">
        <v>26</v>
      </c>
      <c r="B2" s="2"/>
      <c r="C2" s="5" t="s">
        <v>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5" t="s">
        <v>83</v>
      </c>
      <c r="B3" s="2"/>
      <c r="C3" s="5" t="s">
        <v>59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5" t="s">
        <v>38</v>
      </c>
      <c r="B4" s="2"/>
      <c r="C4" s="5" t="s">
        <v>67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5" t="s">
        <v>84</v>
      </c>
      <c r="B5" s="2"/>
      <c r="C5" s="5" t="s">
        <v>62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5" t="s">
        <v>85</v>
      </c>
      <c r="B6" s="2"/>
      <c r="C6" s="5" t="s">
        <v>86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5" t="s">
        <v>87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5" t="s">
        <v>88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5" t="s">
        <v>89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5" t="s">
        <v>90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5" t="s">
        <v>91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5" t="s">
        <v>92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5" t="s">
        <v>93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5" t="s">
        <v>94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5" t="s">
        <v>95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5" t="s">
        <v>40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5" t="s">
        <v>86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18.0"/>
    <col customWidth="1" min="3" max="3" width="80.0"/>
    <col customWidth="1" min="4" max="6" width="8.71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2"/>
      <c r="B2" s="17" t="s">
        <v>96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2"/>
      <c r="B4" s="13" t="s">
        <v>97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18" t="s">
        <v>98</v>
      </c>
      <c r="C5" s="18" t="s">
        <v>99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2"/>
      <c r="B6" s="18" t="s">
        <v>100</v>
      </c>
      <c r="C6" s="18" t="s">
        <v>101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2"/>
      <c r="B7" s="18" t="s">
        <v>102</v>
      </c>
      <c r="C7" s="18" t="s">
        <v>103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"/>
      <c r="B8" s="18" t="s">
        <v>104</v>
      </c>
      <c r="C8" s="18" t="s">
        <v>105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"/>
      <c r="B10" s="13" t="s">
        <v>106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8" t="s">
        <v>107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8" t="s">
        <v>108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8" t="s">
        <v>109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8" t="s">
        <v>110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2"/>
      <c r="B16" s="13" t="s">
        <v>111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8" t="s">
        <v>112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8" t="s">
        <v>113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2"/>
      <c r="B19" s="18" t="s">
        <v>114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2"/>
      <c r="B20" s="18" t="s">
        <v>115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18" t="s">
        <v>116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13" t="s">
        <v>117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18" t="s">
        <v>118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18" t="s">
        <v>119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2026-06-23T06:28:22Z</dcterms:created>
</cp:coreProperties>
</file>