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/>
  <xr:revisionPtr revIDLastSave="0" documentId="8_{0A0474BB-E0A7-D94C-B100-A038855F48F2}" xr6:coauthVersionLast="47" xr6:coauthVersionMax="47" xr10:uidLastSave="{00000000-0000-0000-0000-000000000000}"/>
  <bookViews>
    <workbookView xWindow="-38400" yWindow="-3900" windowWidth="38400" windowHeight="21000" xr2:uid="{00000000-000D-0000-FFFF-FFFF00000000}"/>
  </bookViews>
  <sheets>
    <sheet name="出勤簿" sheetId="1" r:id="rId1"/>
  </sheets>
  <definedNames>
    <definedName name="_xlnm.Print_Area" localSheetId="0">出勤簿!$A$1:$N$45</definedName>
    <definedName name="_xlnm.Print_Titles" localSheetId="0">出勤簿!$1:$5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42" i="1"/>
  <c r="M36" i="1"/>
  <c r="L36" i="1"/>
  <c r="J36" i="1"/>
  <c r="I36" i="1"/>
  <c r="K36" i="1" s="1"/>
  <c r="A36" i="1"/>
  <c r="B36" i="1" s="1"/>
  <c r="M35" i="1"/>
  <c r="L35" i="1"/>
  <c r="J35" i="1"/>
  <c r="I35" i="1"/>
  <c r="K35" i="1" s="1"/>
  <c r="A35" i="1"/>
  <c r="B35" i="1" s="1"/>
  <c r="M34" i="1"/>
  <c r="L34" i="1"/>
  <c r="J34" i="1"/>
  <c r="I34" i="1"/>
  <c r="K34" i="1" s="1"/>
  <c r="A34" i="1"/>
  <c r="B34" i="1" s="1"/>
  <c r="M33" i="1"/>
  <c r="L33" i="1"/>
  <c r="J33" i="1"/>
  <c r="I33" i="1"/>
  <c r="A33" i="1"/>
  <c r="B33" i="1" s="1"/>
  <c r="M32" i="1"/>
  <c r="L32" i="1"/>
  <c r="J32" i="1"/>
  <c r="I32" i="1"/>
  <c r="K32" i="1" s="1"/>
  <c r="A32" i="1"/>
  <c r="B32" i="1" s="1"/>
  <c r="M31" i="1"/>
  <c r="L31" i="1"/>
  <c r="J31" i="1"/>
  <c r="I31" i="1"/>
  <c r="K31" i="1" s="1"/>
  <c r="A31" i="1"/>
  <c r="B31" i="1" s="1"/>
  <c r="M30" i="1"/>
  <c r="L30" i="1"/>
  <c r="J30" i="1"/>
  <c r="I30" i="1"/>
  <c r="K30" i="1" s="1"/>
  <c r="A30" i="1"/>
  <c r="B30" i="1" s="1"/>
  <c r="M29" i="1"/>
  <c r="L29" i="1"/>
  <c r="J29" i="1"/>
  <c r="I29" i="1"/>
  <c r="K29" i="1" s="1"/>
  <c r="A29" i="1"/>
  <c r="B29" i="1" s="1"/>
  <c r="M28" i="1"/>
  <c r="L28" i="1"/>
  <c r="J28" i="1"/>
  <c r="I28" i="1"/>
  <c r="K28" i="1" s="1"/>
  <c r="A28" i="1"/>
  <c r="B28" i="1" s="1"/>
  <c r="M27" i="1"/>
  <c r="L27" i="1"/>
  <c r="J27" i="1"/>
  <c r="I27" i="1"/>
  <c r="K27" i="1" s="1"/>
  <c r="A27" i="1"/>
  <c r="B27" i="1" s="1"/>
  <c r="M26" i="1"/>
  <c r="L26" i="1"/>
  <c r="K26" i="1"/>
  <c r="J26" i="1"/>
  <c r="I26" i="1"/>
  <c r="A26" i="1"/>
  <c r="B26" i="1" s="1"/>
  <c r="M25" i="1"/>
  <c r="L25" i="1"/>
  <c r="J25" i="1"/>
  <c r="I25" i="1"/>
  <c r="K25" i="1" s="1"/>
  <c r="A25" i="1"/>
  <c r="B25" i="1" s="1"/>
  <c r="M24" i="1"/>
  <c r="L24" i="1"/>
  <c r="J24" i="1"/>
  <c r="I24" i="1"/>
  <c r="K24" i="1" s="1"/>
  <c r="A24" i="1"/>
  <c r="B24" i="1" s="1"/>
  <c r="M23" i="1"/>
  <c r="L23" i="1"/>
  <c r="J23" i="1"/>
  <c r="I23" i="1"/>
  <c r="K23" i="1" s="1"/>
  <c r="A23" i="1"/>
  <c r="B23" i="1" s="1"/>
  <c r="M22" i="1"/>
  <c r="L22" i="1"/>
  <c r="J22" i="1"/>
  <c r="I22" i="1"/>
  <c r="K22" i="1" s="1"/>
  <c r="A22" i="1"/>
  <c r="B22" i="1" s="1"/>
  <c r="M21" i="1"/>
  <c r="L21" i="1"/>
  <c r="J21" i="1"/>
  <c r="I21" i="1"/>
  <c r="K21" i="1" s="1"/>
  <c r="A21" i="1"/>
  <c r="B21" i="1" s="1"/>
  <c r="M20" i="1"/>
  <c r="L20" i="1"/>
  <c r="J20" i="1"/>
  <c r="I20" i="1"/>
  <c r="K20" i="1" s="1"/>
  <c r="A20" i="1"/>
  <c r="B20" i="1" s="1"/>
  <c r="M19" i="1"/>
  <c r="L19" i="1"/>
  <c r="J19" i="1"/>
  <c r="I19" i="1"/>
  <c r="K19" i="1" s="1"/>
  <c r="A19" i="1"/>
  <c r="B19" i="1" s="1"/>
  <c r="M18" i="1"/>
  <c r="L18" i="1"/>
  <c r="J18" i="1"/>
  <c r="I18" i="1"/>
  <c r="K18" i="1" s="1"/>
  <c r="A18" i="1"/>
  <c r="B18" i="1" s="1"/>
  <c r="M17" i="1"/>
  <c r="L17" i="1"/>
  <c r="J17" i="1"/>
  <c r="I17" i="1"/>
  <c r="K17" i="1" s="1"/>
  <c r="A17" i="1"/>
  <c r="B17" i="1" s="1"/>
  <c r="M16" i="1"/>
  <c r="L16" i="1"/>
  <c r="J16" i="1"/>
  <c r="I16" i="1"/>
  <c r="K16" i="1" s="1"/>
  <c r="A16" i="1"/>
  <c r="B16" i="1" s="1"/>
  <c r="M15" i="1"/>
  <c r="L15" i="1"/>
  <c r="J15" i="1"/>
  <c r="I15" i="1"/>
  <c r="K15" i="1" s="1"/>
  <c r="A15" i="1"/>
  <c r="B15" i="1" s="1"/>
  <c r="M14" i="1"/>
  <c r="L14" i="1"/>
  <c r="J14" i="1"/>
  <c r="I14" i="1"/>
  <c r="K14" i="1" s="1"/>
  <c r="A14" i="1"/>
  <c r="B14" i="1" s="1"/>
  <c r="M13" i="1"/>
  <c r="L13" i="1"/>
  <c r="J13" i="1"/>
  <c r="I13" i="1"/>
  <c r="K13" i="1" s="1"/>
  <c r="A13" i="1"/>
  <c r="B13" i="1" s="1"/>
  <c r="M12" i="1"/>
  <c r="L12" i="1"/>
  <c r="J12" i="1"/>
  <c r="I12" i="1"/>
  <c r="K12" i="1" s="1"/>
  <c r="A12" i="1"/>
  <c r="B12" i="1" s="1"/>
  <c r="M11" i="1"/>
  <c r="L11" i="1"/>
  <c r="J11" i="1"/>
  <c r="I11" i="1"/>
  <c r="A11" i="1"/>
  <c r="B11" i="1" s="1"/>
  <c r="M10" i="1"/>
  <c r="L10" i="1"/>
  <c r="J10" i="1"/>
  <c r="I10" i="1"/>
  <c r="A10" i="1"/>
  <c r="B10" i="1" s="1"/>
  <c r="M9" i="1"/>
  <c r="L9" i="1"/>
  <c r="J9" i="1"/>
  <c r="I9" i="1"/>
  <c r="A9" i="1"/>
  <c r="B9" i="1" s="1"/>
  <c r="M8" i="1"/>
  <c r="L8" i="1"/>
  <c r="J8" i="1"/>
  <c r="I8" i="1"/>
  <c r="A8" i="1"/>
  <c r="B8" i="1" s="1"/>
  <c r="M7" i="1"/>
  <c r="L7" i="1"/>
  <c r="J7" i="1"/>
  <c r="I7" i="1"/>
  <c r="A7" i="1"/>
  <c r="B7" i="1" s="1"/>
  <c r="M6" i="1"/>
  <c r="K41" i="1" s="1"/>
  <c r="L6" i="1"/>
  <c r="K40" i="1" s="1"/>
  <c r="J6" i="1"/>
  <c r="D41" i="1" s="1"/>
  <c r="I6" i="1"/>
  <c r="A6" i="1"/>
  <c r="D39" i="1" s="1"/>
  <c r="H2" i="1"/>
  <c r="K6" i="1" l="1"/>
  <c r="D42" i="1" s="1"/>
  <c r="K33" i="1"/>
  <c r="D43" i="1"/>
  <c r="D40" i="1"/>
  <c r="B6" i="1"/>
  <c r="K39" i="1" l="1"/>
</calcChain>
</file>

<file path=xl/sharedStrings.xml><?xml version="1.0" encoding="utf-8"?>
<sst xmlns="http://schemas.openxmlformats.org/spreadsheetml/2006/main" count="40" uniqueCount="40">
  <si>
    <t>出勤簿（シフト制対応）</t>
  </si>
  <si>
    <t>部署</t>
  </si>
  <si>
    <t>氏名</t>
  </si>
  <si>
    <t>社員番号</t>
  </si>
  <si>
    <t>作成日</t>
  </si>
  <si>
    <t>承認</t>
  </si>
  <si>
    <t>対象年</t>
  </si>
  <si>
    <t>対象月</t>
  </si>
  <si>
    <t>締め日</t>
  </si>
  <si>
    <t>所定労働時間/日(h)</t>
  </si>
  <si>
    <t>時間は24時間表記。夜勤は終了時刻が開始より早くてもOK (例 22:00→6:00)。</t>
  </si>
  <si>
    <t>入力欄（青文字）に予定シフトと実績を入力すると、予定/実績/差異・遅刻/早退が自動計算されます。空欄は集計対象外。</t>
  </si>
  <si>
    <t>日付</t>
  </si>
  <si>
    <t>曜日</t>
  </si>
  <si>
    <t>予定開始</t>
  </si>
  <si>
    <t>予定終了</t>
  </si>
  <si>
    <t>予定休憩(分)</t>
  </si>
  <si>
    <t>実績出勤</t>
  </si>
  <si>
    <t>実績退勤</t>
  </si>
  <si>
    <t>実績休憩(分)</t>
  </si>
  <si>
    <t>予定労働(h)</t>
  </si>
  <si>
    <t>実績労働(h)</t>
  </si>
  <si>
    <t>差異(h)</t>
  </si>
  <si>
    <t>遅刻(分)</t>
  </si>
  <si>
    <t>早退(分)</t>
  </si>
  <si>
    <t>備考</t>
  </si>
  <si>
    <t>月次集計</t>
  </si>
  <si>
    <t>出勤日数</t>
  </si>
  <si>
    <t>不足(-)合計(h)</t>
  </si>
  <si>
    <t>予定労働合計(h)</t>
  </si>
  <si>
    <t>遅刻回数</t>
  </si>
  <si>
    <t>実績労働合計(h)</t>
  </si>
  <si>
    <t>早退回数</t>
  </si>
  <si>
    <t>差異合計(h)</t>
  </si>
  <si>
    <t>欠勤(予定あり/実績なし)</t>
  </si>
  <si>
    <t>超過(+)合計(h)</t>
  </si>
  <si>
    <t>作成者：</t>
  </si>
  <si>
    <t>確認者：</t>
  </si>
  <si>
    <t>承認者：</t>
  </si>
  <si>
    <t>備考
(運用)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</si>
</sst>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0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9"/>
      <color rgb="FF444444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FFFFFF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2F5597"/>
      </patternFill>
    </fill>
    <fill>
      <patternFill patternType="solid">
        <fgColor rgb="FFD9E1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medium">
        <color rgb="FF1F4E79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medium">
        <color rgb="FF1F4E79"/>
      </bottom>
      <diagonal/>
    </border>
    <border>
      <left style="medium">
        <color rgb="FF1F4E79"/>
      </left>
      <right style="thin">
        <color rgb="FF9E9E9E"/>
      </right>
      <top style="medium">
        <color rgb="FF1F4E79"/>
      </top>
      <bottom style="thin">
        <color rgb="FF9E9E9E"/>
      </bottom>
      <diagonal/>
    </border>
    <border>
      <left style="thin">
        <color rgb="FF9E9E9E"/>
      </left>
      <right style="medium">
        <color rgb="FF1F4E79"/>
      </right>
      <top style="medium">
        <color rgb="FF1F4E79"/>
      </top>
      <bottom style="thin">
        <color rgb="FF9E9E9E"/>
      </bottom>
      <diagonal/>
    </border>
    <border>
      <left style="medium">
        <color rgb="FF1F4E79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medium">
        <color rgb="FF1F4E79"/>
      </right>
      <top style="thin">
        <color rgb="FF9E9E9E"/>
      </top>
      <bottom style="thin">
        <color rgb="FF9E9E9E"/>
      </bottom>
      <diagonal/>
    </border>
    <border>
      <left style="medium">
        <color rgb="FF1F4E79"/>
      </left>
      <right style="thin">
        <color rgb="FF9E9E9E"/>
      </right>
      <top style="thin">
        <color rgb="FF9E9E9E"/>
      </top>
      <bottom style="medium">
        <color rgb="FF1F4E79"/>
      </bottom>
      <diagonal/>
    </border>
    <border>
      <left style="thin">
        <color rgb="FF9E9E9E"/>
      </left>
      <right style="medium">
        <color rgb="FF1F4E79"/>
      </right>
      <top style="thin">
        <color rgb="FF9E9E9E"/>
      </top>
      <bottom style="medium">
        <color rgb="FF1F4E79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right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20" fontId="4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left" vertical="center" wrapText="1"/>
    </xf>
    <xf numFmtId="176" fontId="9" fillId="0" borderId="8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20" fontId="4" fillId="0" borderId="3" xfId="1" applyNumberFormat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horizontal="left" vertical="center" wrapText="1"/>
    </xf>
    <xf numFmtId="0" fontId="5" fillId="0" borderId="0" xfId="0" applyFont="1"/>
    <xf numFmtId="2" fontId="9" fillId="7" borderId="1" xfId="1" applyNumberFormat="1" applyFont="1" applyFill="1" applyBorder="1" applyAlignment="1">
      <alignment horizontal="right" vertical="center" wrapText="1"/>
    </xf>
    <xf numFmtId="2" fontId="9" fillId="7" borderId="3" xfId="1" applyNumberFormat="1" applyFont="1" applyFill="1" applyBorder="1" applyAlignment="1">
      <alignment horizontal="right" vertical="center" wrapText="1"/>
    </xf>
    <xf numFmtId="1" fontId="13" fillId="8" borderId="1" xfId="1" applyNumberFormat="1" applyFont="1" applyFill="1" applyBorder="1" applyAlignment="1">
      <alignment horizontal="right" vertical="center" wrapText="1"/>
    </xf>
    <xf numFmtId="1" fontId="13" fillId="8" borderId="3" xfId="1" applyNumberFormat="1" applyFont="1" applyFill="1" applyBorder="1" applyAlignment="1">
      <alignment horizontal="right" vertical="center" wrapText="1"/>
    </xf>
    <xf numFmtId="0" fontId="11" fillId="5" borderId="0" xfId="1" applyFont="1" applyFill="1" applyAlignment="1">
      <alignment horizontal="center" vertical="center" wrapText="1"/>
    </xf>
    <xf numFmtId="0" fontId="12" fillId="5" borderId="0" xfId="0" applyFont="1" applyFill="1"/>
    <xf numFmtId="0" fontId="3" fillId="4" borderId="1" xfId="1" applyFont="1" applyFill="1" applyBorder="1" applyAlignment="1">
      <alignment horizontal="left" vertical="center" wrapText="1"/>
    </xf>
    <xf numFmtId="0" fontId="5" fillId="0" borderId="10" xfId="1" applyFont="1" applyBorder="1"/>
    <xf numFmtId="0" fontId="5" fillId="0" borderId="11" xfId="1" applyFont="1" applyBorder="1"/>
    <xf numFmtId="1" fontId="9" fillId="0" borderId="1" xfId="1" applyNumberFormat="1" applyFont="1" applyBorder="1" applyAlignment="1">
      <alignment horizontal="right" vertical="center" wrapText="1"/>
    </xf>
    <xf numFmtId="2" fontId="9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0" fillId="3" borderId="0" xfId="1" applyFont="1" applyFill="1" applyAlignment="1">
      <alignment horizontal="left" vertical="center" wrapText="1"/>
    </xf>
    <xf numFmtId="0" fontId="5" fillId="0" borderId="0" xfId="0" applyFont="1"/>
    <xf numFmtId="0" fontId="3" fillId="0" borderId="1" xfId="1" applyFont="1" applyBorder="1" applyAlignment="1">
      <alignment horizontal="left" vertical="center" wrapText="1"/>
    </xf>
  </cellXfs>
  <cellStyles count="2">
    <cellStyle name="Normal" xfId="1" xr:uid="{00000000-0005-0000-0000-000000000000}"/>
    <cellStyle name="標準" xfId="0" builtinId="0"/>
  </cellStyles>
  <dxfs count="1">
    <dxf>
      <fill>
        <patternFill>
          <bgColor rgb="FFE7EFF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GridLines="0" tabSelected="1" zoomScale="70" zoomScaleNormal="70" zoomScaleSheetLayoutView="70" workbookViewId="0">
      <selection sqref="A1:N1"/>
    </sheetView>
  </sheetViews>
  <sheetFormatPr baseColWidth="10" defaultColWidth="8.83203125" defaultRowHeight="15"/>
  <cols>
    <col min="1" max="1" width="11" customWidth="1"/>
    <col min="2" max="2" width="6" customWidth="1"/>
    <col min="3" max="4" width="9" customWidth="1"/>
    <col min="5" max="5" width="12" customWidth="1"/>
    <col min="6" max="7" width="9" customWidth="1"/>
    <col min="8" max="8" width="12" customWidth="1"/>
    <col min="9" max="9" width="10.83203125" customWidth="1"/>
    <col min="10" max="10" width="11" customWidth="1"/>
    <col min="11" max="13" width="9" customWidth="1"/>
    <col min="14" max="14" width="22" customWidth="1"/>
  </cols>
  <sheetData>
    <row r="1" spans="1:14" ht="73.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" customHeight="1">
      <c r="A2" s="1" t="s">
        <v>1</v>
      </c>
      <c r="B2" s="2"/>
      <c r="C2" s="1" t="s">
        <v>2</v>
      </c>
      <c r="D2" s="2"/>
      <c r="E2" s="1" t="s">
        <v>3</v>
      </c>
      <c r="F2" s="2"/>
      <c r="G2" s="1" t="s">
        <v>4</v>
      </c>
      <c r="H2" s="3">
        <f ca="1">TODAY()</f>
        <v>46119</v>
      </c>
      <c r="I2" s="1" t="s">
        <v>5</v>
      </c>
      <c r="J2" s="2"/>
      <c r="K2" s="4"/>
      <c r="L2" s="4"/>
      <c r="M2" s="4"/>
      <c r="N2" s="4"/>
    </row>
    <row r="3" spans="1:14" ht="27.75" customHeight="1">
      <c r="A3" s="1" t="s">
        <v>6</v>
      </c>
      <c r="B3" s="2">
        <v>2026</v>
      </c>
      <c r="C3" s="1" t="s">
        <v>7</v>
      </c>
      <c r="D3" s="2">
        <v>3</v>
      </c>
      <c r="E3" s="1" t="s">
        <v>8</v>
      </c>
      <c r="F3" s="2"/>
      <c r="G3" s="5" t="s">
        <v>9</v>
      </c>
      <c r="H3" s="2">
        <v>8</v>
      </c>
      <c r="I3" s="1" t="s">
        <v>39</v>
      </c>
      <c r="J3" s="34" t="s">
        <v>10</v>
      </c>
      <c r="K3" s="30"/>
      <c r="L3" s="30"/>
      <c r="M3" s="30"/>
      <c r="N3" s="31"/>
    </row>
    <row r="4" spans="1:14" ht="22" customHeight="1">
      <c r="A4" s="35" t="s">
        <v>11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ht="27" customHeight="1">
      <c r="A5" s="6" t="s">
        <v>12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9" t="s">
        <v>25</v>
      </c>
    </row>
    <row r="6" spans="1:14" ht="21" customHeight="1">
      <c r="A6" s="10">
        <f>IF(OR($B$3="",$D$3=""),"",IF(1&gt;DAY(EOMONTH(DATE($B$3,$D$3,1),0)),"",DATE($B$3,$D$3,1)))</f>
        <v>46082</v>
      </c>
      <c r="B6" s="11" t="str">
        <f t="shared" ref="B6:B36" si="0">IF(A6="","",CHOOSE(WEEKDAY(A6,2),"月","火","水","木","金","土","日"))</f>
        <v>日</v>
      </c>
      <c r="C6" s="12"/>
      <c r="D6" s="12"/>
      <c r="E6" s="13"/>
      <c r="F6" s="12"/>
      <c r="G6" s="12"/>
      <c r="H6" s="13"/>
      <c r="I6" s="14" t="str">
        <f t="shared" ref="I6:I36" si="1">IF(OR(C6="",D6=""),"",ROUND(((D6-C6)+IF(D6&lt;C6,1,0))*24 - E6/60,2))</f>
        <v/>
      </c>
      <c r="J6" s="14" t="str">
        <f t="shared" ref="J6:J36" si="2">IF(OR(F6="",G6=""),"",ROUND(((G6-F6)+IF(G6&lt;F6,1,0))*24 - H6/60,2))</f>
        <v/>
      </c>
      <c r="K6" s="23" t="str">
        <f t="shared" ref="K6:K36" si="3">IF(OR(I6="",J6=""),"",ROUND(J6-I6,2))</f>
        <v/>
      </c>
      <c r="L6" s="25" t="str">
        <f t="shared" ref="L6:L36" si="4">IF(OR(C6="",F6=""),"",MAX(0,ROUND((F6-C6)*24*60,0)))</f>
        <v/>
      </c>
      <c r="M6" s="25" t="str">
        <f t="shared" ref="M6:M36" si="5">IF(OR(D6="",G6=""),"",MAX(0,ROUND((D6-G6)*24*60,0)))</f>
        <v/>
      </c>
      <c r="N6" s="15"/>
    </row>
    <row r="7" spans="1:14" ht="21" customHeight="1">
      <c r="A7" s="10">
        <f>IF(OR($B$3="",$D$3=""),"",IF(2&gt;DAY(EOMONTH(DATE($B$3,$D$3,1),0)),"",DATE($B$3,$D$3,2)))</f>
        <v>46083</v>
      </c>
      <c r="B7" s="11" t="str">
        <f t="shared" si="0"/>
        <v>月</v>
      </c>
      <c r="C7" s="12"/>
      <c r="D7" s="12"/>
      <c r="E7" s="13"/>
      <c r="F7" s="12"/>
      <c r="G7" s="12"/>
      <c r="H7" s="13"/>
      <c r="I7" s="14" t="str">
        <f t="shared" si="1"/>
        <v/>
      </c>
      <c r="J7" s="14" t="str">
        <f t="shared" si="2"/>
        <v/>
      </c>
      <c r="K7" s="23" t="str">
        <f t="shared" si="3"/>
        <v/>
      </c>
      <c r="L7" s="25" t="str">
        <f t="shared" si="4"/>
        <v/>
      </c>
      <c r="M7" s="25" t="str">
        <f t="shared" si="5"/>
        <v/>
      </c>
      <c r="N7" s="15"/>
    </row>
    <row r="8" spans="1:14" ht="21" customHeight="1">
      <c r="A8" s="10">
        <f>IF(OR($B$3="",$D$3=""),"",IF(3&gt;DAY(EOMONTH(DATE($B$3,$D$3,1),0)),"",DATE($B$3,$D$3,3)))</f>
        <v>46084</v>
      </c>
      <c r="B8" s="11" t="str">
        <f t="shared" si="0"/>
        <v>火</v>
      </c>
      <c r="C8" s="12"/>
      <c r="D8" s="12"/>
      <c r="E8" s="13"/>
      <c r="F8" s="12"/>
      <c r="G8" s="12"/>
      <c r="H8" s="13"/>
      <c r="I8" s="14" t="str">
        <f t="shared" si="1"/>
        <v/>
      </c>
      <c r="J8" s="14" t="str">
        <f t="shared" si="2"/>
        <v/>
      </c>
      <c r="K8" s="23" t="str">
        <f t="shared" si="3"/>
        <v/>
      </c>
      <c r="L8" s="25" t="str">
        <f t="shared" si="4"/>
        <v/>
      </c>
      <c r="M8" s="25" t="str">
        <f t="shared" si="5"/>
        <v/>
      </c>
      <c r="N8" s="15"/>
    </row>
    <row r="9" spans="1:14" ht="21" customHeight="1">
      <c r="A9" s="10">
        <f>IF(OR($B$3="",$D$3=""),"",IF(4&gt;DAY(EOMONTH(DATE($B$3,$D$3,1),0)),"",DATE($B$3,$D$3,4)))</f>
        <v>46085</v>
      </c>
      <c r="B9" s="11" t="str">
        <f t="shared" si="0"/>
        <v>水</v>
      </c>
      <c r="C9" s="12"/>
      <c r="D9" s="12"/>
      <c r="E9" s="13"/>
      <c r="F9" s="12"/>
      <c r="G9" s="12"/>
      <c r="H9" s="13"/>
      <c r="I9" s="14" t="str">
        <f t="shared" si="1"/>
        <v/>
      </c>
      <c r="J9" s="14" t="str">
        <f t="shared" si="2"/>
        <v/>
      </c>
      <c r="K9" s="23" t="str">
        <f t="shared" si="3"/>
        <v/>
      </c>
      <c r="L9" s="25" t="str">
        <f t="shared" si="4"/>
        <v/>
      </c>
      <c r="M9" s="25" t="str">
        <f t="shared" si="5"/>
        <v/>
      </c>
      <c r="N9" s="15"/>
    </row>
    <row r="10" spans="1:14" ht="21" customHeight="1">
      <c r="A10" s="10">
        <f>IF(OR($B$3="",$D$3=""),"",IF(5&gt;DAY(EOMONTH(DATE($B$3,$D$3,1),0)),"",DATE($B$3,$D$3,5)))</f>
        <v>46086</v>
      </c>
      <c r="B10" s="11" t="str">
        <f t="shared" si="0"/>
        <v>木</v>
      </c>
      <c r="C10" s="12"/>
      <c r="D10" s="12"/>
      <c r="E10" s="13"/>
      <c r="F10" s="12"/>
      <c r="G10" s="12"/>
      <c r="H10" s="13"/>
      <c r="I10" s="14" t="str">
        <f t="shared" si="1"/>
        <v/>
      </c>
      <c r="J10" s="14" t="str">
        <f t="shared" si="2"/>
        <v/>
      </c>
      <c r="K10" s="23" t="str">
        <f t="shared" si="3"/>
        <v/>
      </c>
      <c r="L10" s="25" t="str">
        <f t="shared" si="4"/>
        <v/>
      </c>
      <c r="M10" s="25" t="str">
        <f t="shared" si="5"/>
        <v/>
      </c>
      <c r="N10" s="15"/>
    </row>
    <row r="11" spans="1:14" ht="21" customHeight="1">
      <c r="A11" s="10">
        <f>IF(OR($B$3="",$D$3=""),"",IF(6&gt;DAY(EOMONTH(DATE($B$3,$D$3,1),0)),"",DATE($B$3,$D$3,6)))</f>
        <v>46087</v>
      </c>
      <c r="B11" s="11" t="str">
        <f t="shared" si="0"/>
        <v>金</v>
      </c>
      <c r="C11" s="12"/>
      <c r="D11" s="12"/>
      <c r="E11" s="13"/>
      <c r="F11" s="12"/>
      <c r="G11" s="12"/>
      <c r="H11" s="13"/>
      <c r="I11" s="14" t="str">
        <f t="shared" si="1"/>
        <v/>
      </c>
      <c r="J11" s="14" t="str">
        <f t="shared" si="2"/>
        <v/>
      </c>
      <c r="K11" s="23" t="str">
        <f t="shared" si="3"/>
        <v/>
      </c>
      <c r="L11" s="25" t="str">
        <f t="shared" si="4"/>
        <v/>
      </c>
      <c r="M11" s="25" t="str">
        <f t="shared" si="5"/>
        <v/>
      </c>
      <c r="N11" s="15"/>
    </row>
    <row r="12" spans="1:14" ht="21" customHeight="1">
      <c r="A12" s="10">
        <f>IF(OR($B$3="",$D$3=""),"",IF(7&gt;DAY(EOMONTH(DATE($B$3,$D$3,1),0)),"",DATE($B$3,$D$3,7)))</f>
        <v>46088</v>
      </c>
      <c r="B12" s="11" t="str">
        <f t="shared" si="0"/>
        <v>土</v>
      </c>
      <c r="C12" s="12"/>
      <c r="D12" s="12"/>
      <c r="E12" s="13"/>
      <c r="F12" s="12"/>
      <c r="G12" s="12"/>
      <c r="H12" s="13"/>
      <c r="I12" s="14" t="str">
        <f t="shared" si="1"/>
        <v/>
      </c>
      <c r="J12" s="14" t="str">
        <f t="shared" si="2"/>
        <v/>
      </c>
      <c r="K12" s="23" t="str">
        <f t="shared" si="3"/>
        <v/>
      </c>
      <c r="L12" s="25" t="str">
        <f t="shared" si="4"/>
        <v/>
      </c>
      <c r="M12" s="25" t="str">
        <f t="shared" si="5"/>
        <v/>
      </c>
      <c r="N12" s="15"/>
    </row>
    <row r="13" spans="1:14" ht="21" customHeight="1">
      <c r="A13" s="10">
        <f>IF(OR($B$3="",$D$3=""),"",IF(8&gt;DAY(EOMONTH(DATE($B$3,$D$3,1),0)),"",DATE($B$3,$D$3,8)))</f>
        <v>46089</v>
      </c>
      <c r="B13" s="11" t="str">
        <f t="shared" si="0"/>
        <v>日</v>
      </c>
      <c r="C13" s="12"/>
      <c r="D13" s="12"/>
      <c r="E13" s="13"/>
      <c r="F13" s="12"/>
      <c r="G13" s="12"/>
      <c r="H13" s="13"/>
      <c r="I13" s="14" t="str">
        <f t="shared" si="1"/>
        <v/>
      </c>
      <c r="J13" s="14" t="str">
        <f t="shared" si="2"/>
        <v/>
      </c>
      <c r="K13" s="23" t="str">
        <f t="shared" si="3"/>
        <v/>
      </c>
      <c r="L13" s="25" t="str">
        <f t="shared" si="4"/>
        <v/>
      </c>
      <c r="M13" s="25" t="str">
        <f t="shared" si="5"/>
        <v/>
      </c>
      <c r="N13" s="15"/>
    </row>
    <row r="14" spans="1:14" ht="21" customHeight="1">
      <c r="A14" s="10">
        <f>IF(OR($B$3="",$D$3=""),"",IF(9&gt;DAY(EOMONTH(DATE($B$3,$D$3,1),0)),"",DATE($B$3,$D$3,9)))</f>
        <v>46090</v>
      </c>
      <c r="B14" s="11" t="str">
        <f t="shared" si="0"/>
        <v>月</v>
      </c>
      <c r="C14" s="12"/>
      <c r="D14" s="12"/>
      <c r="E14" s="13"/>
      <c r="F14" s="12"/>
      <c r="G14" s="12"/>
      <c r="H14" s="13"/>
      <c r="I14" s="14" t="str">
        <f t="shared" si="1"/>
        <v/>
      </c>
      <c r="J14" s="14" t="str">
        <f t="shared" si="2"/>
        <v/>
      </c>
      <c r="K14" s="23" t="str">
        <f t="shared" si="3"/>
        <v/>
      </c>
      <c r="L14" s="25" t="str">
        <f t="shared" si="4"/>
        <v/>
      </c>
      <c r="M14" s="25" t="str">
        <f t="shared" si="5"/>
        <v/>
      </c>
      <c r="N14" s="15"/>
    </row>
    <row r="15" spans="1:14" ht="21" customHeight="1">
      <c r="A15" s="10">
        <f>IF(OR($B$3="",$D$3=""),"",IF(10&gt;DAY(EOMONTH(DATE($B$3,$D$3,1),0)),"",DATE($B$3,$D$3,10)))</f>
        <v>46091</v>
      </c>
      <c r="B15" s="11" t="str">
        <f t="shared" si="0"/>
        <v>火</v>
      </c>
      <c r="C15" s="12"/>
      <c r="D15" s="12"/>
      <c r="E15" s="13"/>
      <c r="F15" s="12"/>
      <c r="G15" s="12"/>
      <c r="H15" s="13"/>
      <c r="I15" s="14" t="str">
        <f t="shared" si="1"/>
        <v/>
      </c>
      <c r="J15" s="14" t="str">
        <f t="shared" si="2"/>
        <v/>
      </c>
      <c r="K15" s="23" t="str">
        <f t="shared" si="3"/>
        <v/>
      </c>
      <c r="L15" s="25" t="str">
        <f t="shared" si="4"/>
        <v/>
      </c>
      <c r="M15" s="25" t="str">
        <f t="shared" si="5"/>
        <v/>
      </c>
      <c r="N15" s="15"/>
    </row>
    <row r="16" spans="1:14" ht="21" customHeight="1">
      <c r="A16" s="10">
        <f>IF(OR($B$3="",$D$3=""),"",IF(11&gt;DAY(EOMONTH(DATE($B$3,$D$3,1),0)),"",DATE($B$3,$D$3,11)))</f>
        <v>46092</v>
      </c>
      <c r="B16" s="11" t="str">
        <f t="shared" si="0"/>
        <v>水</v>
      </c>
      <c r="C16" s="12"/>
      <c r="D16" s="12"/>
      <c r="E16" s="13"/>
      <c r="F16" s="12"/>
      <c r="G16" s="12"/>
      <c r="H16" s="13"/>
      <c r="I16" s="14" t="str">
        <f t="shared" si="1"/>
        <v/>
      </c>
      <c r="J16" s="14" t="str">
        <f t="shared" si="2"/>
        <v/>
      </c>
      <c r="K16" s="23" t="str">
        <f t="shared" si="3"/>
        <v/>
      </c>
      <c r="L16" s="25" t="str">
        <f t="shared" si="4"/>
        <v/>
      </c>
      <c r="M16" s="25" t="str">
        <f t="shared" si="5"/>
        <v/>
      </c>
      <c r="N16" s="15"/>
    </row>
    <row r="17" spans="1:14" ht="21" customHeight="1">
      <c r="A17" s="10">
        <f>IF(OR($B$3="",$D$3=""),"",IF(12&gt;DAY(EOMONTH(DATE($B$3,$D$3,1),0)),"",DATE($B$3,$D$3,12)))</f>
        <v>46093</v>
      </c>
      <c r="B17" s="11" t="str">
        <f t="shared" si="0"/>
        <v>木</v>
      </c>
      <c r="C17" s="12"/>
      <c r="D17" s="12"/>
      <c r="E17" s="13"/>
      <c r="F17" s="12"/>
      <c r="G17" s="12"/>
      <c r="H17" s="13"/>
      <c r="I17" s="14" t="str">
        <f t="shared" si="1"/>
        <v/>
      </c>
      <c r="J17" s="14" t="str">
        <f t="shared" si="2"/>
        <v/>
      </c>
      <c r="K17" s="23" t="str">
        <f t="shared" si="3"/>
        <v/>
      </c>
      <c r="L17" s="25" t="str">
        <f t="shared" si="4"/>
        <v/>
      </c>
      <c r="M17" s="25" t="str">
        <f t="shared" si="5"/>
        <v/>
      </c>
      <c r="N17" s="15"/>
    </row>
    <row r="18" spans="1:14" ht="21" customHeight="1">
      <c r="A18" s="10">
        <f>IF(OR($B$3="",$D$3=""),"",IF(13&gt;DAY(EOMONTH(DATE($B$3,$D$3,1),0)),"",DATE($B$3,$D$3,13)))</f>
        <v>46094</v>
      </c>
      <c r="B18" s="11" t="str">
        <f t="shared" si="0"/>
        <v>金</v>
      </c>
      <c r="C18" s="12"/>
      <c r="D18" s="12"/>
      <c r="E18" s="13"/>
      <c r="F18" s="12"/>
      <c r="G18" s="12"/>
      <c r="H18" s="13"/>
      <c r="I18" s="14" t="str">
        <f t="shared" si="1"/>
        <v/>
      </c>
      <c r="J18" s="14" t="str">
        <f t="shared" si="2"/>
        <v/>
      </c>
      <c r="K18" s="23" t="str">
        <f t="shared" si="3"/>
        <v/>
      </c>
      <c r="L18" s="25" t="str">
        <f t="shared" si="4"/>
        <v/>
      </c>
      <c r="M18" s="25" t="str">
        <f t="shared" si="5"/>
        <v/>
      </c>
      <c r="N18" s="15"/>
    </row>
    <row r="19" spans="1:14" ht="21" customHeight="1">
      <c r="A19" s="10">
        <f>IF(OR($B$3="",$D$3=""),"",IF(14&gt;DAY(EOMONTH(DATE($B$3,$D$3,1),0)),"",DATE($B$3,$D$3,14)))</f>
        <v>46095</v>
      </c>
      <c r="B19" s="11" t="str">
        <f t="shared" si="0"/>
        <v>土</v>
      </c>
      <c r="C19" s="12"/>
      <c r="D19" s="12"/>
      <c r="E19" s="13"/>
      <c r="F19" s="12"/>
      <c r="G19" s="12"/>
      <c r="H19" s="13"/>
      <c r="I19" s="14" t="str">
        <f t="shared" si="1"/>
        <v/>
      </c>
      <c r="J19" s="14" t="str">
        <f t="shared" si="2"/>
        <v/>
      </c>
      <c r="K19" s="23" t="str">
        <f t="shared" si="3"/>
        <v/>
      </c>
      <c r="L19" s="25" t="str">
        <f t="shared" si="4"/>
        <v/>
      </c>
      <c r="M19" s="25" t="str">
        <f t="shared" si="5"/>
        <v/>
      </c>
      <c r="N19" s="15"/>
    </row>
    <row r="20" spans="1:14" ht="21" customHeight="1">
      <c r="A20" s="10">
        <f>IF(OR($B$3="",$D$3=""),"",IF(15&gt;DAY(EOMONTH(DATE($B$3,$D$3,1),0)),"",DATE($B$3,$D$3,15)))</f>
        <v>46096</v>
      </c>
      <c r="B20" s="11" t="str">
        <f t="shared" si="0"/>
        <v>日</v>
      </c>
      <c r="C20" s="12"/>
      <c r="D20" s="12"/>
      <c r="E20" s="13"/>
      <c r="F20" s="12"/>
      <c r="G20" s="12"/>
      <c r="H20" s="13"/>
      <c r="I20" s="14" t="str">
        <f t="shared" si="1"/>
        <v/>
      </c>
      <c r="J20" s="14" t="str">
        <f t="shared" si="2"/>
        <v/>
      </c>
      <c r="K20" s="23" t="str">
        <f t="shared" si="3"/>
        <v/>
      </c>
      <c r="L20" s="25" t="str">
        <f t="shared" si="4"/>
        <v/>
      </c>
      <c r="M20" s="25" t="str">
        <f t="shared" si="5"/>
        <v/>
      </c>
      <c r="N20" s="15"/>
    </row>
    <row r="21" spans="1:14" ht="21" customHeight="1">
      <c r="A21" s="10">
        <f>IF(OR($B$3="",$D$3=""),"",IF(16&gt;DAY(EOMONTH(DATE($B$3,$D$3,1),0)),"",DATE($B$3,$D$3,16)))</f>
        <v>46097</v>
      </c>
      <c r="B21" s="11" t="str">
        <f t="shared" si="0"/>
        <v>月</v>
      </c>
      <c r="C21" s="12"/>
      <c r="D21" s="12"/>
      <c r="E21" s="13"/>
      <c r="F21" s="12"/>
      <c r="G21" s="12"/>
      <c r="H21" s="13"/>
      <c r="I21" s="14" t="str">
        <f t="shared" si="1"/>
        <v/>
      </c>
      <c r="J21" s="14" t="str">
        <f t="shared" si="2"/>
        <v/>
      </c>
      <c r="K21" s="23" t="str">
        <f t="shared" si="3"/>
        <v/>
      </c>
      <c r="L21" s="25" t="str">
        <f t="shared" si="4"/>
        <v/>
      </c>
      <c r="M21" s="25" t="str">
        <f t="shared" si="5"/>
        <v/>
      </c>
      <c r="N21" s="15"/>
    </row>
    <row r="22" spans="1:14" ht="21" customHeight="1">
      <c r="A22" s="10">
        <f>IF(OR($B$3="",$D$3=""),"",IF(17&gt;DAY(EOMONTH(DATE($B$3,$D$3,1),0)),"",DATE($B$3,$D$3,17)))</f>
        <v>46098</v>
      </c>
      <c r="B22" s="11" t="str">
        <f t="shared" si="0"/>
        <v>火</v>
      </c>
      <c r="C22" s="12"/>
      <c r="D22" s="12"/>
      <c r="E22" s="13"/>
      <c r="F22" s="12"/>
      <c r="G22" s="12"/>
      <c r="H22" s="13"/>
      <c r="I22" s="14" t="str">
        <f t="shared" si="1"/>
        <v/>
      </c>
      <c r="J22" s="14" t="str">
        <f t="shared" si="2"/>
        <v/>
      </c>
      <c r="K22" s="23" t="str">
        <f t="shared" si="3"/>
        <v/>
      </c>
      <c r="L22" s="25" t="str">
        <f t="shared" si="4"/>
        <v/>
      </c>
      <c r="M22" s="25" t="str">
        <f t="shared" si="5"/>
        <v/>
      </c>
      <c r="N22" s="15"/>
    </row>
    <row r="23" spans="1:14" ht="21" customHeight="1">
      <c r="A23" s="10">
        <f>IF(OR($B$3="",$D$3=""),"",IF(18&gt;DAY(EOMONTH(DATE($B$3,$D$3,1),0)),"",DATE($B$3,$D$3,18)))</f>
        <v>46099</v>
      </c>
      <c r="B23" s="11" t="str">
        <f t="shared" si="0"/>
        <v>水</v>
      </c>
      <c r="C23" s="12"/>
      <c r="D23" s="12"/>
      <c r="E23" s="13"/>
      <c r="F23" s="12"/>
      <c r="G23" s="12"/>
      <c r="H23" s="13"/>
      <c r="I23" s="14" t="str">
        <f t="shared" si="1"/>
        <v/>
      </c>
      <c r="J23" s="14" t="str">
        <f t="shared" si="2"/>
        <v/>
      </c>
      <c r="K23" s="23" t="str">
        <f t="shared" si="3"/>
        <v/>
      </c>
      <c r="L23" s="25" t="str">
        <f t="shared" si="4"/>
        <v/>
      </c>
      <c r="M23" s="25" t="str">
        <f t="shared" si="5"/>
        <v/>
      </c>
      <c r="N23" s="15"/>
    </row>
    <row r="24" spans="1:14" ht="21" customHeight="1">
      <c r="A24" s="10">
        <f>IF(OR($B$3="",$D$3=""),"",IF(19&gt;DAY(EOMONTH(DATE($B$3,$D$3,1),0)),"",DATE($B$3,$D$3,19)))</f>
        <v>46100</v>
      </c>
      <c r="B24" s="11" t="str">
        <f t="shared" si="0"/>
        <v>木</v>
      </c>
      <c r="C24" s="12"/>
      <c r="D24" s="12"/>
      <c r="E24" s="13"/>
      <c r="F24" s="12"/>
      <c r="G24" s="12"/>
      <c r="H24" s="13"/>
      <c r="I24" s="14" t="str">
        <f t="shared" si="1"/>
        <v/>
      </c>
      <c r="J24" s="14" t="str">
        <f t="shared" si="2"/>
        <v/>
      </c>
      <c r="K24" s="23" t="str">
        <f t="shared" si="3"/>
        <v/>
      </c>
      <c r="L24" s="25" t="str">
        <f t="shared" si="4"/>
        <v/>
      </c>
      <c r="M24" s="25" t="str">
        <f t="shared" si="5"/>
        <v/>
      </c>
      <c r="N24" s="15"/>
    </row>
    <row r="25" spans="1:14" ht="21" customHeight="1">
      <c r="A25" s="10">
        <f>IF(OR($B$3="",$D$3=""),"",IF(20&gt;DAY(EOMONTH(DATE($B$3,$D$3,1),0)),"",DATE($B$3,$D$3,20)))</f>
        <v>46101</v>
      </c>
      <c r="B25" s="11" t="str">
        <f t="shared" si="0"/>
        <v>金</v>
      </c>
      <c r="C25" s="12"/>
      <c r="D25" s="12"/>
      <c r="E25" s="13"/>
      <c r="F25" s="12"/>
      <c r="G25" s="12"/>
      <c r="H25" s="13"/>
      <c r="I25" s="14" t="str">
        <f t="shared" si="1"/>
        <v/>
      </c>
      <c r="J25" s="14" t="str">
        <f t="shared" si="2"/>
        <v/>
      </c>
      <c r="K25" s="23" t="str">
        <f t="shared" si="3"/>
        <v/>
      </c>
      <c r="L25" s="25" t="str">
        <f t="shared" si="4"/>
        <v/>
      </c>
      <c r="M25" s="25" t="str">
        <f t="shared" si="5"/>
        <v/>
      </c>
      <c r="N25" s="15"/>
    </row>
    <row r="26" spans="1:14" ht="21" customHeight="1">
      <c r="A26" s="10">
        <f>IF(OR($B$3="",$D$3=""),"",IF(21&gt;DAY(EOMONTH(DATE($B$3,$D$3,1),0)),"",DATE($B$3,$D$3,21)))</f>
        <v>46102</v>
      </c>
      <c r="B26" s="11" t="str">
        <f t="shared" si="0"/>
        <v>土</v>
      </c>
      <c r="C26" s="12"/>
      <c r="D26" s="12"/>
      <c r="E26" s="13"/>
      <c r="F26" s="12"/>
      <c r="G26" s="12"/>
      <c r="H26" s="13"/>
      <c r="I26" s="14" t="str">
        <f t="shared" si="1"/>
        <v/>
      </c>
      <c r="J26" s="14" t="str">
        <f t="shared" si="2"/>
        <v/>
      </c>
      <c r="K26" s="23" t="str">
        <f t="shared" si="3"/>
        <v/>
      </c>
      <c r="L26" s="25" t="str">
        <f t="shared" si="4"/>
        <v/>
      </c>
      <c r="M26" s="25" t="str">
        <f t="shared" si="5"/>
        <v/>
      </c>
      <c r="N26" s="15"/>
    </row>
    <row r="27" spans="1:14" ht="21" customHeight="1">
      <c r="A27" s="10">
        <f>IF(OR($B$3="",$D$3=""),"",IF(22&gt;DAY(EOMONTH(DATE($B$3,$D$3,1),0)),"",DATE($B$3,$D$3,22)))</f>
        <v>46103</v>
      </c>
      <c r="B27" s="11" t="str">
        <f t="shared" si="0"/>
        <v>日</v>
      </c>
      <c r="C27" s="12"/>
      <c r="D27" s="12"/>
      <c r="E27" s="13"/>
      <c r="F27" s="12"/>
      <c r="G27" s="12"/>
      <c r="H27" s="13"/>
      <c r="I27" s="14" t="str">
        <f t="shared" si="1"/>
        <v/>
      </c>
      <c r="J27" s="14" t="str">
        <f t="shared" si="2"/>
        <v/>
      </c>
      <c r="K27" s="23" t="str">
        <f t="shared" si="3"/>
        <v/>
      </c>
      <c r="L27" s="25" t="str">
        <f t="shared" si="4"/>
        <v/>
      </c>
      <c r="M27" s="25" t="str">
        <f t="shared" si="5"/>
        <v/>
      </c>
      <c r="N27" s="15"/>
    </row>
    <row r="28" spans="1:14" ht="21" customHeight="1">
      <c r="A28" s="10">
        <f>IF(OR($B$3="",$D$3=""),"",IF(23&gt;DAY(EOMONTH(DATE($B$3,$D$3,1),0)),"",DATE($B$3,$D$3,23)))</f>
        <v>46104</v>
      </c>
      <c r="B28" s="11" t="str">
        <f t="shared" si="0"/>
        <v>月</v>
      </c>
      <c r="C28" s="12"/>
      <c r="D28" s="12"/>
      <c r="E28" s="13"/>
      <c r="F28" s="12"/>
      <c r="G28" s="12"/>
      <c r="H28" s="13"/>
      <c r="I28" s="14" t="str">
        <f t="shared" si="1"/>
        <v/>
      </c>
      <c r="J28" s="14" t="str">
        <f t="shared" si="2"/>
        <v/>
      </c>
      <c r="K28" s="23" t="str">
        <f t="shared" si="3"/>
        <v/>
      </c>
      <c r="L28" s="25" t="str">
        <f t="shared" si="4"/>
        <v/>
      </c>
      <c r="M28" s="25" t="str">
        <f t="shared" si="5"/>
        <v/>
      </c>
      <c r="N28" s="15"/>
    </row>
    <row r="29" spans="1:14" ht="21" customHeight="1">
      <c r="A29" s="10">
        <f>IF(OR($B$3="",$D$3=""),"",IF(24&gt;DAY(EOMONTH(DATE($B$3,$D$3,1),0)),"",DATE($B$3,$D$3,24)))</f>
        <v>46105</v>
      </c>
      <c r="B29" s="11" t="str">
        <f t="shared" si="0"/>
        <v>火</v>
      </c>
      <c r="C29" s="12"/>
      <c r="D29" s="12"/>
      <c r="E29" s="13"/>
      <c r="F29" s="12"/>
      <c r="G29" s="12"/>
      <c r="H29" s="13"/>
      <c r="I29" s="14" t="str">
        <f t="shared" si="1"/>
        <v/>
      </c>
      <c r="J29" s="14" t="str">
        <f t="shared" si="2"/>
        <v/>
      </c>
      <c r="K29" s="23" t="str">
        <f t="shared" si="3"/>
        <v/>
      </c>
      <c r="L29" s="25" t="str">
        <f t="shared" si="4"/>
        <v/>
      </c>
      <c r="M29" s="25" t="str">
        <f t="shared" si="5"/>
        <v/>
      </c>
      <c r="N29" s="15"/>
    </row>
    <row r="30" spans="1:14" ht="21" customHeight="1">
      <c r="A30" s="10">
        <f>IF(OR($B$3="",$D$3=""),"",IF(25&gt;DAY(EOMONTH(DATE($B$3,$D$3,1),0)),"",DATE($B$3,$D$3,25)))</f>
        <v>46106</v>
      </c>
      <c r="B30" s="11" t="str">
        <f t="shared" si="0"/>
        <v>水</v>
      </c>
      <c r="C30" s="12"/>
      <c r="D30" s="12"/>
      <c r="E30" s="13"/>
      <c r="F30" s="12"/>
      <c r="G30" s="12"/>
      <c r="H30" s="13"/>
      <c r="I30" s="14" t="str">
        <f t="shared" si="1"/>
        <v/>
      </c>
      <c r="J30" s="14" t="str">
        <f t="shared" si="2"/>
        <v/>
      </c>
      <c r="K30" s="23" t="str">
        <f t="shared" si="3"/>
        <v/>
      </c>
      <c r="L30" s="25" t="str">
        <f t="shared" si="4"/>
        <v/>
      </c>
      <c r="M30" s="25" t="str">
        <f t="shared" si="5"/>
        <v/>
      </c>
      <c r="N30" s="15"/>
    </row>
    <row r="31" spans="1:14" ht="21" customHeight="1">
      <c r="A31" s="10">
        <f>IF(OR($B$3="",$D$3=""),"",IF(26&gt;DAY(EOMONTH(DATE($B$3,$D$3,1),0)),"",DATE($B$3,$D$3,26)))</f>
        <v>46107</v>
      </c>
      <c r="B31" s="11" t="str">
        <f t="shared" si="0"/>
        <v>木</v>
      </c>
      <c r="C31" s="12"/>
      <c r="D31" s="12"/>
      <c r="E31" s="13"/>
      <c r="F31" s="12"/>
      <c r="G31" s="12"/>
      <c r="H31" s="13"/>
      <c r="I31" s="14" t="str">
        <f t="shared" si="1"/>
        <v/>
      </c>
      <c r="J31" s="14" t="str">
        <f t="shared" si="2"/>
        <v/>
      </c>
      <c r="K31" s="23" t="str">
        <f t="shared" si="3"/>
        <v/>
      </c>
      <c r="L31" s="25" t="str">
        <f t="shared" si="4"/>
        <v/>
      </c>
      <c r="M31" s="25" t="str">
        <f t="shared" si="5"/>
        <v/>
      </c>
      <c r="N31" s="15"/>
    </row>
    <row r="32" spans="1:14" ht="21" customHeight="1">
      <c r="A32" s="10">
        <f>IF(OR($B$3="",$D$3=""),"",IF(27&gt;DAY(EOMONTH(DATE($B$3,$D$3,1),0)),"",DATE($B$3,$D$3,27)))</f>
        <v>46108</v>
      </c>
      <c r="B32" s="11" t="str">
        <f t="shared" si="0"/>
        <v>金</v>
      </c>
      <c r="C32" s="12"/>
      <c r="D32" s="12"/>
      <c r="E32" s="13"/>
      <c r="F32" s="12"/>
      <c r="G32" s="12"/>
      <c r="H32" s="13"/>
      <c r="I32" s="14" t="str">
        <f t="shared" si="1"/>
        <v/>
      </c>
      <c r="J32" s="14" t="str">
        <f t="shared" si="2"/>
        <v/>
      </c>
      <c r="K32" s="23" t="str">
        <f t="shared" si="3"/>
        <v/>
      </c>
      <c r="L32" s="25" t="str">
        <f t="shared" si="4"/>
        <v/>
      </c>
      <c r="M32" s="25" t="str">
        <f t="shared" si="5"/>
        <v/>
      </c>
      <c r="N32" s="15"/>
    </row>
    <row r="33" spans="1:14" ht="21" customHeight="1">
      <c r="A33" s="10">
        <f>IF(OR($B$3="",$D$3=""),"",IF(28&gt;DAY(EOMONTH(DATE($B$3,$D$3,1),0)),"",DATE($B$3,$D$3,28)))</f>
        <v>46109</v>
      </c>
      <c r="B33" s="11" t="str">
        <f t="shared" si="0"/>
        <v>土</v>
      </c>
      <c r="C33" s="12"/>
      <c r="D33" s="12"/>
      <c r="E33" s="13"/>
      <c r="F33" s="12"/>
      <c r="G33" s="12"/>
      <c r="H33" s="13"/>
      <c r="I33" s="14" t="str">
        <f t="shared" si="1"/>
        <v/>
      </c>
      <c r="J33" s="14" t="str">
        <f t="shared" si="2"/>
        <v/>
      </c>
      <c r="K33" s="23" t="str">
        <f t="shared" si="3"/>
        <v/>
      </c>
      <c r="L33" s="25" t="str">
        <f t="shared" si="4"/>
        <v/>
      </c>
      <c r="M33" s="25" t="str">
        <f t="shared" si="5"/>
        <v/>
      </c>
      <c r="N33" s="15"/>
    </row>
    <row r="34" spans="1:14" ht="21" customHeight="1">
      <c r="A34" s="10">
        <f>IF(OR($B$3="",$D$3=""),"",IF(29&gt;DAY(EOMONTH(DATE($B$3,$D$3,1),0)),"",DATE($B$3,$D$3,29)))</f>
        <v>46110</v>
      </c>
      <c r="B34" s="11" t="str">
        <f t="shared" si="0"/>
        <v>日</v>
      </c>
      <c r="C34" s="12"/>
      <c r="D34" s="12"/>
      <c r="E34" s="13"/>
      <c r="F34" s="12"/>
      <c r="G34" s="12"/>
      <c r="H34" s="13"/>
      <c r="I34" s="14" t="str">
        <f t="shared" si="1"/>
        <v/>
      </c>
      <c r="J34" s="14" t="str">
        <f t="shared" si="2"/>
        <v/>
      </c>
      <c r="K34" s="23" t="str">
        <f t="shared" si="3"/>
        <v/>
      </c>
      <c r="L34" s="25" t="str">
        <f t="shared" si="4"/>
        <v/>
      </c>
      <c r="M34" s="25" t="str">
        <f t="shared" si="5"/>
        <v/>
      </c>
      <c r="N34" s="15"/>
    </row>
    <row r="35" spans="1:14" ht="21" customHeight="1">
      <c r="A35" s="10">
        <f>IF(OR($B$3="",$D$3=""),"",IF(30&gt;DAY(EOMONTH(DATE($B$3,$D$3,1),0)),"",DATE($B$3,$D$3,30)))</f>
        <v>46111</v>
      </c>
      <c r="B35" s="11" t="str">
        <f t="shared" si="0"/>
        <v>月</v>
      </c>
      <c r="C35" s="12"/>
      <c r="D35" s="12"/>
      <c r="E35" s="13"/>
      <c r="F35" s="12"/>
      <c r="G35" s="12"/>
      <c r="H35" s="13"/>
      <c r="I35" s="14" t="str">
        <f t="shared" si="1"/>
        <v/>
      </c>
      <c r="J35" s="14" t="str">
        <f t="shared" si="2"/>
        <v/>
      </c>
      <c r="K35" s="23" t="str">
        <f t="shared" si="3"/>
        <v/>
      </c>
      <c r="L35" s="25" t="str">
        <f t="shared" si="4"/>
        <v/>
      </c>
      <c r="M35" s="25" t="str">
        <f t="shared" si="5"/>
        <v/>
      </c>
      <c r="N35" s="15"/>
    </row>
    <row r="36" spans="1:14" ht="21" customHeight="1">
      <c r="A36" s="16">
        <f>IF(OR($B$3="",$D$3=""),"",IF(31&gt;DAY(EOMONTH(DATE($B$3,$D$3,1),0)),"",DATE($B$3,$D$3,31)))</f>
        <v>46112</v>
      </c>
      <c r="B36" s="17" t="str">
        <f t="shared" si="0"/>
        <v>火</v>
      </c>
      <c r="C36" s="18"/>
      <c r="D36" s="18"/>
      <c r="E36" s="19"/>
      <c r="F36" s="18"/>
      <c r="G36" s="18"/>
      <c r="H36" s="19"/>
      <c r="I36" s="20" t="str">
        <f t="shared" si="1"/>
        <v/>
      </c>
      <c r="J36" s="20" t="str">
        <f t="shared" si="2"/>
        <v/>
      </c>
      <c r="K36" s="24" t="str">
        <f t="shared" si="3"/>
        <v/>
      </c>
      <c r="L36" s="26" t="str">
        <f t="shared" si="4"/>
        <v/>
      </c>
      <c r="M36" s="26" t="str">
        <f t="shared" si="5"/>
        <v/>
      </c>
      <c r="N36" s="21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20.25" customHeight="1">
      <c r="A38" s="36" t="s">
        <v>26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>
      <c r="A39" s="29" t="s">
        <v>27</v>
      </c>
      <c r="B39" s="30"/>
      <c r="C39" s="31"/>
      <c r="D39" s="32">
        <f>COUNT($A6:$A36)</f>
        <v>31</v>
      </c>
      <c r="E39" s="30"/>
      <c r="F39" s="31"/>
      <c r="G39" s="22"/>
      <c r="H39" s="29" t="s">
        <v>28</v>
      </c>
      <c r="I39" s="30"/>
      <c r="J39" s="31"/>
      <c r="K39" s="33">
        <f>ABS(SUMIF($K6:$K36,"&lt;0",$K6:$K36))</f>
        <v>0</v>
      </c>
      <c r="L39" s="30"/>
      <c r="M39" s="31"/>
      <c r="N39" s="22"/>
    </row>
    <row r="40" spans="1:14">
      <c r="A40" s="29" t="s">
        <v>29</v>
      </c>
      <c r="B40" s="30"/>
      <c r="C40" s="31"/>
      <c r="D40" s="33">
        <f>SUM($I6:$I36)</f>
        <v>0</v>
      </c>
      <c r="E40" s="30"/>
      <c r="F40" s="31"/>
      <c r="G40" s="22"/>
      <c r="H40" s="29" t="s">
        <v>30</v>
      </c>
      <c r="I40" s="30"/>
      <c r="J40" s="31"/>
      <c r="K40" s="32">
        <f>COUNTIF($L6:$L36,"&gt;0")</f>
        <v>0</v>
      </c>
      <c r="L40" s="30"/>
      <c r="M40" s="31"/>
      <c r="N40" s="22"/>
    </row>
    <row r="41" spans="1:14">
      <c r="A41" s="29" t="s">
        <v>31</v>
      </c>
      <c r="B41" s="30"/>
      <c r="C41" s="31"/>
      <c r="D41" s="33">
        <f>SUM($J6:$J36)</f>
        <v>0</v>
      </c>
      <c r="E41" s="30"/>
      <c r="F41" s="31"/>
      <c r="G41" s="22"/>
      <c r="H41" s="29" t="s">
        <v>32</v>
      </c>
      <c r="I41" s="30"/>
      <c r="J41" s="31"/>
      <c r="K41" s="32">
        <f>COUNTIF($M6:$M36,"&gt;0")</f>
        <v>0</v>
      </c>
      <c r="L41" s="30"/>
      <c r="M41" s="31"/>
      <c r="N41" s="22"/>
    </row>
    <row r="42" spans="1:14">
      <c r="A42" s="29" t="s">
        <v>33</v>
      </c>
      <c r="B42" s="30"/>
      <c r="C42" s="31"/>
      <c r="D42" s="33">
        <f>SUM($K6:$K36)</f>
        <v>0</v>
      </c>
      <c r="E42" s="30"/>
      <c r="F42" s="31"/>
      <c r="G42" s="22"/>
      <c r="H42" s="29" t="s">
        <v>34</v>
      </c>
      <c r="I42" s="30"/>
      <c r="J42" s="31"/>
      <c r="K42" s="32">
        <f>COUNTIFS($C6:$C36,"&lt;&gt;",$F6:$F36,"")</f>
        <v>0</v>
      </c>
      <c r="L42" s="30"/>
      <c r="M42" s="31"/>
      <c r="N42" s="22"/>
    </row>
    <row r="43" spans="1:14">
      <c r="A43" s="29" t="s">
        <v>35</v>
      </c>
      <c r="B43" s="30"/>
      <c r="C43" s="31"/>
      <c r="D43" s="33">
        <f>SUMIF($K6:$K36,"&gt;0",$K6:$K36)</f>
        <v>0</v>
      </c>
      <c r="E43" s="30"/>
      <c r="F43" s="31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20.25" customHeight="1">
      <c r="A45" s="38" t="s">
        <v>36</v>
      </c>
      <c r="B45" s="30"/>
      <c r="C45" s="30"/>
      <c r="D45" s="31"/>
      <c r="E45" s="38" t="s">
        <v>37</v>
      </c>
      <c r="F45" s="30"/>
      <c r="G45" s="30"/>
      <c r="H45" s="31"/>
      <c r="I45" s="38" t="s">
        <v>38</v>
      </c>
      <c r="J45" s="30"/>
      <c r="K45" s="30"/>
      <c r="L45" s="30"/>
      <c r="M45" s="30"/>
      <c r="N45" s="31"/>
    </row>
  </sheetData>
  <mergeCells count="25">
    <mergeCell ref="E45:H45"/>
    <mergeCell ref="A41:C41"/>
    <mergeCell ref="K41:M41"/>
    <mergeCell ref="D41:F41"/>
    <mergeCell ref="K40:M40"/>
    <mergeCell ref="D43:F43"/>
    <mergeCell ref="A43:C43"/>
    <mergeCell ref="A45:D45"/>
    <mergeCell ref="I45:N45"/>
    <mergeCell ref="A1:N1"/>
    <mergeCell ref="A42:C42"/>
    <mergeCell ref="K42:M42"/>
    <mergeCell ref="K39:M39"/>
    <mergeCell ref="D39:F39"/>
    <mergeCell ref="D42:F42"/>
    <mergeCell ref="H42:J42"/>
    <mergeCell ref="A40:C40"/>
    <mergeCell ref="A39:C39"/>
    <mergeCell ref="J3:N3"/>
    <mergeCell ref="A4:N4"/>
    <mergeCell ref="H41:J41"/>
    <mergeCell ref="A38:N38"/>
    <mergeCell ref="D40:F40"/>
    <mergeCell ref="H40:J40"/>
    <mergeCell ref="H39:J39"/>
  </mergeCells>
  <phoneticPr fontId="2"/>
  <conditionalFormatting sqref="A6:J36 N6:N36">
    <cfRule type="expression" dxfId="0" priority="4">
      <formula>OR(WEEKDAY($A6,2)=6,WEEKDAY($A6,2)=7)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出勤簿</vt:lpstr>
      <vt:lpstr>出勤簿!Print_Area</vt:lpstr>
      <vt:lpstr>出勤簿!Print_Titles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2026-04-03T02:46:40Z</cp:lastPrinted>
  <dcterms:created xsi:type="dcterms:W3CDTF">2026-03-25T00:19:47Z</dcterms:created>
  <dcterms:modified xsi:type="dcterms:W3CDTF">2026-04-07T09:49:05Z</dcterms:modified>
</cp:coreProperties>
</file>