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一柳貴洋\Downloads\"/>
    </mc:Choice>
  </mc:AlternateContent>
  <xr:revisionPtr revIDLastSave="0" documentId="13_ncr:1_{8B98E0B2-839C-4EC7-AB7E-89DB54524934}" xr6:coauthVersionLast="47" xr6:coauthVersionMax="47" xr10:uidLastSave="{00000000-0000-0000-0000-000000000000}"/>
  <bookViews>
    <workbookView xWindow="28680" yWindow="-120" windowWidth="29040" windowHeight="15720" tabRatio="500" xr2:uid="{00000000-000D-0000-FFFF-FFFF00000000}"/>
  </bookViews>
  <sheets>
    <sheet name="はじめに" sheetId="1" r:id="rId1"/>
    <sheet name="②等級判定＆保険料計算" sheetId="2" r:id="rId2"/>
    <sheet name="③昇給シミュレーション" sheetId="3" r:id="rId3"/>
    <sheet name="④等級別保険料一覧表" sheetId="4" r:id="rId4"/>
    <sheet name="⑤算定基礎届vs随時改定" sheetId="5" r:id="rId5"/>
    <sheet name="⑥免責事項" sheetId="6" r:id="rId6"/>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14" i="3" l="1"/>
  <c r="E15" i="3" s="1"/>
  <c r="C14" i="3"/>
  <c r="C15" i="3" s="1"/>
  <c r="C18" i="3" s="1"/>
  <c r="E12" i="3"/>
  <c r="E13" i="3" s="1"/>
  <c r="C12" i="3"/>
  <c r="C22" i="3" s="1"/>
  <c r="C19" i="2"/>
  <c r="C13" i="2"/>
  <c r="C14" i="2" s="1"/>
  <c r="C20" i="2" s="1"/>
  <c r="C11" i="2"/>
  <c r="C12" i="2" s="1"/>
  <c r="C18" i="2" l="1"/>
  <c r="C21" i="2"/>
  <c r="E19" i="3"/>
  <c r="E17" i="3"/>
  <c r="E18" i="3"/>
  <c r="G18" i="3" s="1"/>
  <c r="G15" i="3"/>
  <c r="G14" i="3"/>
  <c r="G12" i="3"/>
  <c r="C13" i="3"/>
  <c r="C19" i="3" l="1"/>
  <c r="C17" i="3"/>
  <c r="C20" i="3" s="1"/>
  <c r="G13" i="3"/>
  <c r="E20" i="3"/>
  <c r="G20" i="3" s="1"/>
  <c r="C24" i="3" s="1"/>
  <c r="G17" i="3"/>
  <c r="G19" i="3"/>
  <c r="C22" i="2"/>
  <c r="C25" i="2" l="1"/>
  <c r="C24" i="2"/>
</calcChain>
</file>

<file path=xl/sharedStrings.xml><?xml version="1.0" encoding="utf-8"?>
<sst xmlns="http://schemas.openxmlformats.org/spreadsheetml/2006/main" count="180" uniqueCount="133">
  <si>
    <t>社会保険 等級判定＆保険料シミュレーター</t>
  </si>
  <si>
    <t>目的</t>
  </si>
  <si>
    <t>報酬月額を入力するだけで、健康保険（50等級）と厚生年金（32等級）の等級を自動判定し、保険料を即算出するツールです。昇給時の等級変動シミュレーションにも対応しています。</t>
  </si>
  <si>
    <t>シート構成</t>
  </si>
  <si>
    <t>②等級判定＆保険料計算</t>
  </si>
  <si>
    <t>報酬月額を入力→等級を自動判定→本人負担・事業主負担の保険料を表示</t>
  </si>
  <si>
    <t>③昇給シミュレーション</t>
  </si>
  <si>
    <t>現在と昇給後の報酬を入力→等級変動・保険料増減・手取り影響を自動比較</t>
  </si>
  <si>
    <t>④等級別保険料一覧表</t>
  </si>
  <si>
    <t>健保50等級・厚年32等級の全等級一覧（令和8年度・協会けんぽ全国平均）</t>
  </si>
  <si>
    <t>⑤算定基礎届vs随時改定</t>
  </si>
  <si>
    <t>等級が変わるタイミングの判定フロー</t>
  </si>
  <si>
    <t>⑥免責事項</t>
  </si>
  <si>
    <t>計算の根拠</t>
  </si>
  <si>
    <t>・健康保険の等級区分（50等級）：健康保険法第40条・別表</t>
  </si>
  <si>
    <t>・厚生年金の等級区分（32等級）：厚生年金保険法第20条・別表</t>
  </si>
  <si>
    <t>・協会けんぽ健康保険料率：全国平均9.90%（令和8年度。都道府県別に異なる）</t>
  </si>
  <si>
    <t>・厚生年金保険料率：18.300%（法定・固定）</t>
  </si>
  <si>
    <t>・介護保険料率：1.62%（令和8年度。40〜64歳が対象）</t>
  </si>
  <si>
    <t>・子ども・子育て支援金率：0.23%（令和8年度。産休・育休中は免除）</t>
  </si>
  <si>
    <t>・随時改定の要件：健康保険法第43条（固定的賃金変動＋2等級以上の差＋3ヶ月平均）</t>
  </si>
  <si>
    <t>社会保険 等級判定＆保険料計算</t>
  </si>
  <si>
    <t>▼ 入力欄（青字セルに入力してください）</t>
  </si>
  <si>
    <t>報酬月額（税引前の総支給額）</t>
  </si>
  <si>
    <t>円</t>
  </si>
  <si>
    <t>基本給＋諸手当（通勤手当含む）</t>
  </si>
  <si>
    <t>健康保険料率（協会けんぽ）</t>
  </si>
  <si>
    <t>都道府県別</t>
  </si>
  <si>
    <t>介護保険対象（40〜64歳）</t>
  </si>
  <si>
    <t>いいえ</t>
  </si>
  <si>
    <t>「はい」or「いいえ」</t>
  </si>
  <si>
    <t>▼ 等級判定結果</t>
  </si>
  <si>
    <t>健康保険 等級</t>
  </si>
  <si>
    <t>等級</t>
  </si>
  <si>
    <t>標準報酬月額（健保）</t>
  </si>
  <si>
    <t>厚生年金 等級</t>
  </si>
  <si>
    <t>標準報酬月額（厚年）</t>
  </si>
  <si>
    <t>▼ 保険料（月額・本人負担）</t>
  </si>
  <si>
    <t>健康保険料</t>
  </si>
  <si>
    <t>介護保険料</t>
  </si>
  <si>
    <r>
      <rPr>
        <sz val="9"/>
        <color rgb="FF666666"/>
        <rFont val="Arial"/>
        <family val="2"/>
      </rPr>
      <t>40</t>
    </r>
    <r>
      <rPr>
        <sz val="9"/>
        <color rgb="FF666666"/>
        <rFont val="Noto Sans CJK SC"/>
        <family val="2"/>
      </rPr>
      <t>〜</t>
    </r>
    <r>
      <rPr>
        <sz val="9"/>
        <color rgb="FF666666"/>
        <rFont val="Arial"/>
        <family val="2"/>
      </rPr>
      <t>64</t>
    </r>
    <r>
      <rPr>
        <sz val="9"/>
        <color rgb="FF666666"/>
        <rFont val="Noto Sans CJK SC"/>
        <family val="2"/>
      </rPr>
      <t>歳のみ。</t>
    </r>
    <r>
      <rPr>
        <sz val="9"/>
        <color rgb="FF666666"/>
        <rFont val="Arial"/>
        <family val="2"/>
      </rPr>
      <t>1.62%</t>
    </r>
    <r>
      <rPr>
        <sz val="9"/>
        <color rgb="FF666666"/>
        <rFont val="Noto Sans CJK SC"/>
        <family val="2"/>
      </rPr>
      <t>（</t>
    </r>
    <r>
      <rPr>
        <sz val="9"/>
        <color rgb="FF666666"/>
        <rFont val="Arial"/>
        <family val="2"/>
      </rPr>
      <t>R8</t>
    </r>
    <r>
      <rPr>
        <sz val="9"/>
        <color rgb="FF666666"/>
        <rFont val="Noto Sans CJK SC"/>
        <family val="2"/>
      </rPr>
      <t>年度）</t>
    </r>
  </si>
  <si>
    <t>厚生年金保険料</t>
  </si>
  <si>
    <t>子ども・子育て支援金</t>
  </si>
  <si>
    <r>
      <rPr>
        <sz val="9"/>
        <color rgb="FF666666"/>
        <rFont val="Arial"/>
        <family val="2"/>
      </rPr>
      <t>0.23%</t>
    </r>
    <r>
      <rPr>
        <sz val="9"/>
        <color rgb="FF666666"/>
        <rFont val="Noto Sans CJK SC"/>
        <family val="2"/>
      </rPr>
      <t>（</t>
    </r>
    <r>
      <rPr>
        <sz val="9"/>
        <color rgb="FF666666"/>
        <rFont val="Arial"/>
        <family val="2"/>
      </rPr>
      <t>R8</t>
    </r>
    <r>
      <rPr>
        <sz val="9"/>
        <color rgb="FF666666"/>
        <rFont val="Noto Sans CJK SC"/>
        <family val="2"/>
      </rPr>
      <t>年度）</t>
    </r>
  </si>
  <si>
    <t>合計（本人負担）</t>
  </si>
  <si>
    <t>円/月</t>
  </si>
  <si>
    <t>合計（事業主負担）</t>
  </si>
  <si>
    <r>
      <rPr>
        <sz val="9"/>
        <color rgb="FF666666"/>
        <rFont val="Noto Sans CJK SC"/>
        <family val="2"/>
      </rPr>
      <t>健保・厚年・支援金は労使折半。子ども・子育て拠出金（</t>
    </r>
    <r>
      <rPr>
        <sz val="9"/>
        <color rgb="FF666666"/>
        <rFont val="Arial"/>
        <family val="2"/>
      </rPr>
      <t>0.36%</t>
    </r>
    <r>
      <rPr>
        <sz val="9"/>
        <color rgb="FF666666"/>
        <rFont val="Noto Sans CJK SC"/>
        <family val="2"/>
      </rPr>
      <t>・事業主全額負担）は含んでいません</t>
    </r>
  </si>
  <si>
    <t>合計（労使合計）</t>
  </si>
  <si>
    <t>昇給時の等級変動＆保険料シミュレーション</t>
  </si>
  <si>
    <t>▼ 入力欄</t>
  </si>
  <si>
    <t>現在の報酬月額</t>
  </si>
  <si>
    <t>昇給後の報酬月額</t>
  </si>
  <si>
    <t>健康保険料率</t>
  </si>
  <si>
    <t>▼ 比較結果</t>
  </si>
  <si>
    <t>現在</t>
  </si>
  <si>
    <t>昇給後</t>
  </si>
  <si>
    <t>差額</t>
  </si>
  <si>
    <t>健保 等級</t>
  </si>
  <si>
    <t>健保 標準報酬月額</t>
  </si>
  <si>
    <t>厚年 等級</t>
  </si>
  <si>
    <t>厚年 標準報酬月額</t>
  </si>
  <si>
    <t>健康保険料（本人）</t>
  </si>
  <si>
    <t>厚生年金保険料（本人）</t>
  </si>
  <si>
    <t>支援金（本人）</t>
  </si>
  <si>
    <t>等級変動の有無</t>
  </si>
  <si>
    <t>年間の保険料増減額（本人負担）</t>
  </si>
  <si>
    <t>注意事項</t>
  </si>
  <si>
    <t>・随時改定は「固定的賃金の変動」＋「変動月から3ヶ月の平均報酬が2等級以上の差」で判定されます。</t>
  </si>
  <si>
    <t>・残業代など非固定的賃金の変動のみでは随時改定の対象になりません。</t>
  </si>
  <si>
    <t>・等級が変わらない昇給でも、次回の算定基礎届（毎年7月届出・9月適用）で反映されます。</t>
  </si>
  <si>
    <t>等級別保険料一覧表（令和8年度・協会けんぽ全国平均9.90%）</t>
  </si>
  <si>
    <t>厚生年金保険料率18.3%（固定）。子ども・子育て支援金率0.23%含む。</t>
  </si>
  <si>
    <t>健保
等級</t>
  </si>
  <si>
    <t>厚年
等級</t>
  </si>
  <si>
    <t>標準報酬
月額</t>
  </si>
  <si>
    <t>報酬月額
以上</t>
  </si>
  <si>
    <t>報酬月額
未満</t>
  </si>
  <si>
    <t>健保+支援金
本人</t>
  </si>
  <si>
    <t>厚年料
本人</t>
  </si>
  <si>
    <t>合計
本人</t>
  </si>
  <si>
    <t>-</t>
  </si>
  <si>
    <t>上限なし</t>
  </si>
  <si>
    <t>注記</t>
  </si>
  <si>
    <t>・青色の行は厚生年金が適用される等級（健保4〜35等級＝厚年1〜32等級）です。</t>
  </si>
  <si>
    <t>・健保1〜3等級（標準報酬58,000〜78,000円）は厚生年金の等級がありません。厚年の下限は88,000円です。</t>
  </si>
  <si>
    <t>・健保36〜50等級（標準報酬680,000〜1,390,000円）は厚生年金の上限（650,000円・32等級）で固定されます。</t>
  </si>
  <si>
    <t>・「健保+支援金」列は健康保険料と子ども子育て支援金の合算値です（(9.90%+0.23%)÷2＝本人5.065%）。②シートでは健保と支援金を別行で表示しています。</t>
  </si>
  <si>
    <t>・介護保険料（40〜64歳対象・1.62%・労使折半）は含まれていません。対象者は上記に標準報酬月額×0.81%を加算してください。</t>
  </si>
  <si>
    <t>・健康保険組合に加入している場合は、組合独自の保険料率が適用されます。</t>
  </si>
  <si>
    <t>等級が変わるタイミング（算定基礎届 vs 随時改定）</t>
  </si>
  <si>
    <t>定時決定（算定基礎届）</t>
  </si>
  <si>
    <t>随時改定（月額変更届）</t>
  </si>
  <si>
    <t>タイミング</t>
  </si>
  <si>
    <t>毎年1回（7月届出・9月適用）</t>
  </si>
  <si>
    <t>固定的賃金が変動したとき（随時）</t>
  </si>
  <si>
    <t>対象月の報酬</t>
  </si>
  <si>
    <r>
      <rPr>
        <sz val="10"/>
        <rFont val="Arial"/>
        <family val="2"/>
      </rPr>
      <t>4</t>
    </r>
    <r>
      <rPr>
        <sz val="10"/>
        <rFont val="Noto Sans CJK SC"/>
        <family val="2"/>
      </rPr>
      <t>月・</t>
    </r>
    <r>
      <rPr>
        <sz val="10"/>
        <rFont val="Arial"/>
        <family val="2"/>
      </rPr>
      <t>5</t>
    </r>
    <r>
      <rPr>
        <sz val="10"/>
        <rFont val="Noto Sans CJK SC"/>
        <family val="2"/>
      </rPr>
      <t>月・</t>
    </r>
    <r>
      <rPr>
        <sz val="10"/>
        <rFont val="Arial"/>
        <family val="2"/>
      </rPr>
      <t>6</t>
    </r>
    <r>
      <rPr>
        <sz val="10"/>
        <rFont val="Noto Sans CJK SC"/>
        <family val="2"/>
      </rPr>
      <t>月の</t>
    </r>
    <r>
      <rPr>
        <sz val="10"/>
        <rFont val="Arial"/>
        <family val="2"/>
      </rPr>
      <t>3</t>
    </r>
    <r>
      <rPr>
        <sz val="10"/>
        <rFont val="Noto Sans CJK SC"/>
        <family val="2"/>
      </rPr>
      <t>ヶ月平均</t>
    </r>
  </si>
  <si>
    <t>変動月から3ヶ月の平均</t>
  </si>
  <si>
    <t>等級変動の条件</t>
  </si>
  <si>
    <t>現在の等級と比較して差がある場合</t>
  </si>
  <si>
    <r>
      <rPr>
        <sz val="10"/>
        <rFont val="Arial"/>
        <family val="2"/>
      </rPr>
      <t>2</t>
    </r>
    <r>
      <rPr>
        <sz val="10"/>
        <rFont val="Noto Sans CJK SC"/>
        <family val="2"/>
      </rPr>
      <t>等級以上の差がある場合</t>
    </r>
  </si>
  <si>
    <t>届出期限</t>
  </si>
  <si>
    <r>
      <rPr>
        <sz val="10"/>
        <rFont val="Arial"/>
        <family val="2"/>
      </rPr>
      <t>7</t>
    </r>
    <r>
      <rPr>
        <sz val="10"/>
        <rFont val="Noto Sans CJK SC"/>
        <family val="2"/>
      </rPr>
      <t>月</t>
    </r>
    <r>
      <rPr>
        <sz val="10"/>
        <rFont val="Arial"/>
        <family val="2"/>
      </rPr>
      <t>10</t>
    </r>
    <r>
      <rPr>
        <sz val="10"/>
        <rFont val="Noto Sans CJK SC"/>
        <family val="2"/>
      </rPr>
      <t>日まで</t>
    </r>
  </si>
  <si>
    <t>速やかに届出</t>
  </si>
  <si>
    <t>適用開始</t>
  </si>
  <si>
    <r>
      <rPr>
        <sz val="10"/>
        <rFont val="Arial"/>
        <family val="2"/>
      </rPr>
      <t>9</t>
    </r>
    <r>
      <rPr>
        <sz val="10"/>
        <rFont val="Noto Sans CJK SC"/>
        <family val="2"/>
      </rPr>
      <t>月分から</t>
    </r>
  </si>
  <si>
    <t>変動月の4ヶ月目から</t>
  </si>
  <si>
    <t>届出書類</t>
  </si>
  <si>
    <t>算定基礎届
（被保険者報酬月額算定基礎届）</t>
  </si>
  <si>
    <t>月額変更届
（被保険者報酬月額変更届）</t>
  </si>
  <si>
    <t>随時改定の3要件（すべて満たす必要あり）</t>
  </si>
  <si>
    <t>①固定的賃金の変動</t>
  </si>
  <si>
    <t>基本給・役職手当・通勤手当など、毎月固定で支給される賃金が変動した場合。残業代のような非固定的賃金の変動のみでは該当しない。</t>
  </si>
  <si>
    <r>
      <rPr>
        <b/>
        <sz val="10"/>
        <rFont val="Arial"/>
        <family val="2"/>
      </rPr>
      <t>②2</t>
    </r>
    <r>
      <rPr>
        <b/>
        <sz val="10"/>
        <rFont val="Noto Sans CJK SC"/>
        <family val="2"/>
      </rPr>
      <t>等級以上の差</t>
    </r>
  </si>
  <si>
    <t>変動月から3ヶ月間の平均報酬月額に対応する標準報酬月額が、現在の標準報酬月額と2等級以上の差がある場合。</t>
  </si>
  <si>
    <r>
      <rPr>
        <b/>
        <sz val="10"/>
        <rFont val="Arial"/>
        <family val="2"/>
      </rPr>
      <t>③3</t>
    </r>
    <r>
      <rPr>
        <b/>
        <sz val="10"/>
        <rFont val="Noto Sans CJK SC"/>
        <family val="2"/>
      </rPr>
      <t>ヶ月とも</t>
    </r>
    <r>
      <rPr>
        <b/>
        <sz val="10"/>
        <rFont val="Arial"/>
        <family val="2"/>
      </rPr>
      <t>17</t>
    </r>
    <r>
      <rPr>
        <b/>
        <sz val="10"/>
        <rFont val="Noto Sans CJK SC"/>
        <family val="2"/>
      </rPr>
      <t>日以上出勤</t>
    </r>
  </si>
  <si>
    <t>変動月以後3ヶ月とも支払基礎日数が17日以上であること。短時間労働者は11日以上。</t>
  </si>
  <si>
    <t>注意</t>
  </si>
  <si>
    <t>・産前産後休業・育児休業終了後に報酬が下がった場合は、1等級以上の差で改定可能です（通常の随時改定の2等級要件より緩和）。</t>
  </si>
  <si>
    <t>・70歳以上の被用者は厚生年金保険料の負担はありませんが、在職老齢年金の計算のために等級の届出は必要です。</t>
  </si>
  <si>
    <t>免責事項</t>
  </si>
  <si>
    <r>
      <rPr>
        <b/>
        <sz val="11"/>
        <rFont val="Arial"/>
        <family val="2"/>
      </rPr>
      <t xml:space="preserve">1. </t>
    </r>
    <r>
      <rPr>
        <b/>
        <sz val="11"/>
        <rFont val="Noto Sans CJK SC"/>
        <family val="2"/>
      </rPr>
      <t>法律的アドバイスではありません</t>
    </r>
  </si>
  <si>
    <t>社会保険 等級判定＆保険料シミュレーターは情報提供を目的として作成されたものであり、法律的助言や社会保険手続きの代行に代わるものではありません。個別の事案については、社会保険労務士等の専門家にご相談ください。</t>
  </si>
  <si>
    <r>
      <rPr>
        <b/>
        <sz val="11"/>
        <rFont val="Arial"/>
        <family val="2"/>
      </rPr>
      <t xml:space="preserve">2. </t>
    </r>
    <r>
      <rPr>
        <b/>
        <sz val="11"/>
        <rFont val="Noto Sans CJK SC"/>
        <family val="2"/>
      </rPr>
      <t>加入先保険者により取扱いが異なる可能性</t>
    </r>
  </si>
  <si>
    <t>協会けんぽ以外の健康保険組合に加入している場合、保険料率・等級区分が異なる場合があります。加入先の健康保険組合にご確認ください。</t>
  </si>
  <si>
    <r>
      <rPr>
        <b/>
        <sz val="11"/>
        <rFont val="Arial"/>
        <family val="2"/>
      </rPr>
      <t xml:space="preserve">3. </t>
    </r>
    <r>
      <rPr>
        <b/>
        <sz val="11"/>
        <rFont val="Noto Sans CJK SC"/>
        <family val="2"/>
      </rPr>
      <t>法改正の可能性</t>
    </r>
  </si>
  <si>
    <t>社会保険料率は毎年改定されます。健康保険料率は3月分（4月納付分）から、介護保険料率も同時期に改定されます。社会保険 等級判定＆保険料シミュレーターの計算根拠となる料率は、法改正により変更される可能性があります。</t>
  </si>
  <si>
    <r>
      <rPr>
        <b/>
        <sz val="11"/>
        <rFont val="Arial"/>
        <family val="2"/>
      </rPr>
      <t xml:space="preserve">4. </t>
    </r>
    <r>
      <rPr>
        <b/>
        <sz val="11"/>
        <rFont val="Noto Sans CJK SC"/>
        <family val="2"/>
      </rPr>
      <t>損害責任</t>
    </r>
  </si>
  <si>
    <t>社会保険 等級判定＆保険料シミュレーターの利用により生じたいかなる損害についても、作成者は一切の責任を負いません。重要な意思決定の際は、必ず公的機関や専門家にご確認ください。</t>
  </si>
  <si>
    <t>作成日：2026年4月</t>
  </si>
  <si>
    <t>保険料率：令和8年度（2026年3月分〜）の協会けんぽ全国平均を初期値として使用</t>
  </si>
  <si>
    <t>等級区分：健康保険法別表（50等級）・厚生年金保険法別表（32等級）に基づく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</si>
</sst>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quot;円/年&quot;;\-#,##0&quot;円/年&quot;;&quot;増減なし&quot;"/>
  </numFmts>
  <fonts count="23">
    <font>
      <sz val="11"/>
      <color theme="1"/>
      <name val="Calibri"/>
      <family val="2"/>
      <charset val="1"/>
    </font>
    <font>
      <b/>
      <sz val="16"/>
      <name val="Noto Sans CJK SC"/>
      <family val="2"/>
      <charset val="1"/>
    </font>
    <font>
      <b/>
      <sz val="13"/>
      <name val="Noto Sans CJK SC"/>
      <family val="2"/>
      <charset val="1"/>
    </font>
    <font>
      <sz val="10"/>
      <name val="Noto Sans CJK SC"/>
      <family val="2"/>
      <charset val="1"/>
    </font>
    <font>
      <b/>
      <sz val="10"/>
      <name val="Noto Sans CJK SC"/>
      <family val="2"/>
      <charset val="1"/>
    </font>
    <font>
      <sz val="9"/>
      <name val="Noto Sans CJK SC"/>
      <family val="2"/>
      <charset val="1"/>
    </font>
    <font>
      <sz val="9"/>
      <color rgb="FF666666"/>
      <name val="Noto Sans CJK SC"/>
      <family val="2"/>
      <charset val="1"/>
    </font>
    <font>
      <b/>
      <sz val="12"/>
      <color rgb="FF0000FF"/>
      <name val="Arial"/>
      <family val="2"/>
    </font>
    <font>
      <b/>
      <sz val="12"/>
      <color rgb="FF0000FF"/>
      <name val="Noto Sans CJK SC"/>
      <family val="2"/>
      <charset val="1"/>
    </font>
    <font>
      <sz val="10"/>
      <name val="Arial"/>
      <family val="2"/>
    </font>
    <font>
      <b/>
      <sz val="12"/>
      <name val="Arial"/>
      <family val="2"/>
    </font>
    <font>
      <sz val="9"/>
      <color rgb="FF666666"/>
      <name val="Arial"/>
      <family val="2"/>
    </font>
    <font>
      <sz val="9"/>
      <color rgb="FF666666"/>
      <name val="Noto Sans CJK SC"/>
      <family val="2"/>
    </font>
    <font>
      <b/>
      <sz val="10"/>
      <color rgb="FFFFFFFF"/>
      <name val="Arial"/>
      <family val="2"/>
    </font>
    <font>
      <b/>
      <sz val="10"/>
      <color rgb="FFFFFFFF"/>
      <name val="Noto Sans CJK SC"/>
      <family val="2"/>
      <charset val="1"/>
    </font>
    <font>
      <b/>
      <sz val="14"/>
      <color rgb="FFC62828"/>
      <name val="Arial"/>
      <family val="2"/>
    </font>
    <font>
      <b/>
      <sz val="11"/>
      <name val="Noto Sans CJK SC"/>
      <family val="2"/>
      <charset val="1"/>
    </font>
    <font>
      <b/>
      <sz val="10"/>
      <name val="Arial"/>
      <family val="2"/>
    </font>
    <font>
      <sz val="10"/>
      <name val="Noto Sans CJK SC"/>
      <family val="2"/>
    </font>
    <font>
      <b/>
      <sz val="10"/>
      <name val="Noto Sans CJK SC"/>
      <family val="2"/>
    </font>
    <font>
      <b/>
      <sz val="11"/>
      <name val="Arial"/>
      <family val="2"/>
    </font>
    <font>
      <b/>
      <sz val="11"/>
      <name val="Noto Sans CJK SC"/>
      <family val="2"/>
    </font>
    <font>
      <sz val="6"/>
      <name val="ＭＳ Ｐゴシック"/>
      <family val="3"/>
      <charset val="128"/>
    </font>
  </fonts>
  <fills count="8">
    <fill>
      <patternFill patternType="none"/>
    </fill>
    <fill>
      <patternFill patternType="gray125"/>
    </fill>
    <fill>
      <patternFill patternType="solid">
        <fgColor rgb="FFFFFFCC"/>
        <bgColor rgb="FFFFF3E0"/>
      </patternFill>
    </fill>
    <fill>
      <patternFill patternType="solid">
        <fgColor rgb="FFE8F5E9"/>
        <bgColor rgb="FFE8F0FE"/>
      </patternFill>
    </fill>
    <fill>
      <patternFill patternType="solid">
        <fgColor rgb="FF2B4C7E"/>
        <bgColor rgb="FF003366"/>
      </patternFill>
    </fill>
    <fill>
      <patternFill patternType="solid">
        <fgColor rgb="FFE8F0FE"/>
        <bgColor rgb="FFE8F5E9"/>
      </patternFill>
    </fill>
    <fill>
      <patternFill patternType="solid">
        <fgColor rgb="FFFFF3E0"/>
        <bgColor rgb="FFFFEBEE"/>
      </patternFill>
    </fill>
    <fill>
      <patternFill patternType="solid">
        <fgColor rgb="FFFFEBEE"/>
        <bgColor rgb="FFFFF3E0"/>
      </patternFill>
    </fill>
  </fills>
  <borders count="3">
    <border>
      <left/>
      <right/>
      <top/>
      <bottom/>
      <diagonal/>
    </border>
    <border>
      <left style="thin">
        <color rgb="FFCCCCCC"/>
      </left>
      <right style="thin">
        <color rgb="FFCCCCCC"/>
      </right>
      <top style="thin">
        <color rgb="FFCCCCCC"/>
      </top>
      <bottom style="thin">
        <color rgb="FFCCCCCC"/>
      </bottom>
      <diagonal/>
    </border>
    <border>
      <left style="thin">
        <color rgb="FFCCCCCC"/>
      </left>
      <right/>
      <top/>
      <bottom/>
      <diagonal/>
    </border>
  </borders>
  <cellStyleXfs count="1">
    <xf numFmtId="0" fontId="0" fillId="0" borderId="0"/>
  </cellStyleXfs>
  <cellXfs count="47">
    <xf numFmtId="0" fontId="0" fillId="0" borderId="0" xfId="0"/>
    <xf numFmtId="0" fontId="0" fillId="0" borderId="0" xfId="0" applyAlignment="1"/>
    <xf numFmtId="0" fontId="1" fillId="0" borderId="1" xfId="0" applyFont="1" applyBorder="1" applyAlignment="1">
      <alignment horizontal="left" vertical="center" wrapText="1"/>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3" fontId="7" fillId="2" borderId="1" xfId="0" applyNumberFormat="1" applyFont="1" applyFill="1" applyBorder="1" applyAlignment="1">
      <alignment horizontal="left" vertical="center" wrapText="1"/>
    </xf>
    <xf numFmtId="10" fontId="7" fillId="2" borderId="1" xfId="0" applyNumberFormat="1" applyFont="1" applyFill="1" applyBorder="1" applyAlignment="1">
      <alignment horizontal="left" vertical="center" wrapText="1"/>
    </xf>
    <xf numFmtId="0" fontId="8" fillId="2" borderId="1" xfId="0" applyFont="1" applyFill="1" applyBorder="1" applyAlignment="1">
      <alignment horizontal="left" vertical="center" wrapText="1"/>
    </xf>
    <xf numFmtId="0" fontId="9" fillId="3" borderId="1" xfId="0" applyFont="1" applyFill="1" applyBorder="1" applyAlignment="1">
      <alignment horizontal="left" vertical="center" wrapText="1"/>
    </xf>
    <xf numFmtId="3" fontId="10" fillId="0" borderId="1" xfId="0" applyNumberFormat="1" applyFont="1" applyBorder="1" applyAlignment="1">
      <alignment horizontal="left" vertical="center" wrapText="1"/>
    </xf>
    <xf numFmtId="0" fontId="11" fillId="0" borderId="1" xfId="0" applyFont="1" applyBorder="1" applyAlignment="1">
      <alignment horizontal="left" vertical="center" wrapText="1"/>
    </xf>
    <xf numFmtId="3" fontId="9" fillId="3" borderId="1" xfId="0" applyNumberFormat="1" applyFont="1" applyFill="1" applyBorder="1" applyAlignment="1">
      <alignment horizontal="left" vertical="center" wrapText="1"/>
    </xf>
    <xf numFmtId="0" fontId="12" fillId="0" borderId="1" xfId="0" applyFont="1" applyBorder="1" applyAlignment="1">
      <alignment horizontal="left" vertical="center" wrapText="1"/>
    </xf>
    <xf numFmtId="0" fontId="13" fillId="4" borderId="1" xfId="0" applyFont="1" applyFill="1" applyBorder="1" applyAlignment="1">
      <alignment horizontal="left" vertical="center" wrapText="1"/>
    </xf>
    <xf numFmtId="0" fontId="14" fillId="4" borderId="1" xfId="0" applyFont="1" applyFill="1" applyBorder="1" applyAlignment="1">
      <alignment horizontal="center" vertical="center" wrapText="1"/>
    </xf>
    <xf numFmtId="0" fontId="10" fillId="0" borderId="1" xfId="0" applyFont="1" applyBorder="1" applyAlignment="1">
      <alignment horizontal="center" vertical="center" wrapText="1"/>
    </xf>
    <xf numFmtId="3" fontId="10" fillId="0" borderId="1" xfId="0" applyNumberFormat="1" applyFont="1" applyBorder="1" applyAlignment="1">
      <alignment horizontal="right" vertical="center"/>
    </xf>
    <xf numFmtId="176" fontId="10" fillId="0" borderId="1" xfId="0" applyNumberFormat="1" applyFont="1" applyBorder="1" applyAlignment="1">
      <alignment horizontal="right" vertical="center"/>
    </xf>
    <xf numFmtId="3" fontId="9" fillId="5" borderId="1" xfId="0" applyNumberFormat="1" applyFont="1" applyFill="1" applyBorder="1" applyAlignment="1">
      <alignment horizontal="left" vertical="center" wrapText="1"/>
    </xf>
    <xf numFmtId="3" fontId="9" fillId="6" borderId="1" xfId="0" applyNumberFormat="1" applyFont="1" applyFill="1" applyBorder="1" applyAlignment="1">
      <alignment horizontal="left" vertical="center" wrapText="1"/>
    </xf>
    <xf numFmtId="176" fontId="9" fillId="7" borderId="1" xfId="0" applyNumberFormat="1" applyFont="1" applyFill="1" applyBorder="1" applyAlignment="1">
      <alignment horizontal="left" vertical="center" wrapText="1"/>
    </xf>
    <xf numFmtId="0" fontId="3" fillId="6" borderId="1" xfId="0" applyFont="1" applyFill="1" applyBorder="1" applyAlignment="1">
      <alignment horizontal="left" vertical="center" wrapText="1"/>
    </xf>
    <xf numFmtId="177" fontId="15" fillId="0" borderId="1" xfId="0" applyNumberFormat="1" applyFont="1" applyBorder="1" applyAlignment="1">
      <alignment horizontal="left" vertical="center" wrapText="1"/>
    </xf>
    <xf numFmtId="0" fontId="16" fillId="0" borderId="1" xfId="0" applyFont="1" applyBorder="1" applyAlignment="1">
      <alignment horizontal="left" vertical="center" wrapText="1"/>
    </xf>
    <xf numFmtId="0" fontId="17" fillId="0" borderId="1" xfId="0" applyFont="1" applyBorder="1" applyAlignment="1">
      <alignment horizontal="center" vertical="center" wrapText="1"/>
    </xf>
    <xf numFmtId="0" fontId="11" fillId="0" borderId="1" xfId="0" applyFont="1" applyBorder="1" applyAlignment="1">
      <alignment horizontal="center" vertical="center" wrapText="1"/>
    </xf>
    <xf numFmtId="3" fontId="17" fillId="0" borderId="1" xfId="0" applyNumberFormat="1" applyFont="1" applyBorder="1" applyAlignment="1">
      <alignment horizontal="right" vertical="center"/>
    </xf>
    <xf numFmtId="3" fontId="9" fillId="0" borderId="1" xfId="0" applyNumberFormat="1" applyFont="1" applyBorder="1" applyAlignment="1">
      <alignment horizontal="right" vertical="center"/>
    </xf>
    <xf numFmtId="0" fontId="9" fillId="0" borderId="1" xfId="0" applyFont="1" applyBorder="1" applyAlignment="1">
      <alignment horizontal="right" vertical="center"/>
    </xf>
    <xf numFmtId="0" fontId="17" fillId="5" borderId="1" xfId="0" applyFont="1" applyFill="1" applyBorder="1" applyAlignment="1">
      <alignment horizontal="center" vertical="center" wrapText="1"/>
    </xf>
    <xf numFmtId="3" fontId="17" fillId="5" borderId="1" xfId="0" applyNumberFormat="1" applyFont="1" applyFill="1" applyBorder="1" applyAlignment="1">
      <alignment horizontal="right" vertical="center"/>
    </xf>
    <xf numFmtId="3" fontId="9" fillId="5" borderId="1" xfId="0" applyNumberFormat="1" applyFont="1" applyFill="1" applyBorder="1" applyAlignment="1">
      <alignment horizontal="right" vertical="center"/>
    </xf>
    <xf numFmtId="0" fontId="3" fillId="0" borderId="1" xfId="0" applyFont="1" applyBorder="1" applyAlignment="1">
      <alignment horizontal="right" vertical="center"/>
    </xf>
    <xf numFmtId="0" fontId="4" fillId="5" borderId="1" xfId="0" applyFont="1" applyFill="1" applyBorder="1" applyAlignment="1">
      <alignment horizontal="left" vertical="center" wrapText="1"/>
    </xf>
    <xf numFmtId="0" fontId="9" fillId="0" borderId="1" xfId="0" applyFont="1" applyBorder="1" applyAlignment="1">
      <alignment horizontal="left" vertical="center" wrapText="1"/>
    </xf>
    <xf numFmtId="0" fontId="17" fillId="0" borderId="1" xfId="0" applyFont="1" applyBorder="1" applyAlignment="1">
      <alignment horizontal="left" vertical="center" wrapText="1"/>
    </xf>
    <xf numFmtId="0" fontId="20"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0" xfId="0" applyFont="1" applyBorder="1" applyAlignment="1">
      <alignment horizontal="center" vertical="center" wrapText="1"/>
    </xf>
    <xf numFmtId="0" fontId="1" fillId="0" borderId="2"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 xfId="0" applyFont="1" applyBorder="1" applyAlignment="1">
      <alignment horizontal="left" vertical="center"/>
    </xf>
    <xf numFmtId="0" fontId="2" fillId="0" borderId="1" xfId="0" applyFont="1" applyBorder="1" applyAlignment="1">
      <alignment horizontal="left" vertical="center"/>
    </xf>
    <xf numFmtId="0" fontId="6" fillId="0" borderId="1" xfId="0" applyFont="1" applyBorder="1" applyAlignment="1">
      <alignment horizontal="left" vertical="center"/>
    </xf>
  </cellXfs>
  <cellStyles count="1">
    <cellStyle name="標準"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1B5E20"/>
      <rgbColor rgb="FF000080"/>
      <rgbColor rgb="FF808000"/>
      <rgbColor rgb="FF7B1FA2"/>
      <rgbColor rgb="FF008080"/>
      <rgbColor rgb="FFCCCCCC"/>
      <rgbColor rgb="FF616161"/>
      <rgbColor rgb="FF9999FF"/>
      <rgbColor rgb="FF993366"/>
      <rgbColor rgb="FFFFFFCC"/>
      <rgbColor rgb="FFE8F5E9"/>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E8F0FE"/>
      <rgbColor rgb="FFFFEBEE"/>
      <rgbColor rgb="FFFFF3E0"/>
      <rgbColor rgb="FF99CCFF"/>
      <rgbColor rgb="FFFF99CC"/>
      <rgbColor rgb="FFCC99FF"/>
      <rgbColor rgb="FFFFCC99"/>
      <rgbColor rgb="FF3366FF"/>
      <rgbColor rgb="FF33CCCC"/>
      <rgbColor rgb="FF99CC00"/>
      <rgbColor rgb="FFFFCC00"/>
      <rgbColor rgb="FFFF9900"/>
      <rgbColor rgb="FFE65100"/>
      <rgbColor rgb="FF666666"/>
      <rgbColor rgb="FF969696"/>
      <rgbColor rgb="FF003366"/>
      <rgbColor rgb="FF339966"/>
      <rgbColor rgb="FF003300"/>
      <rgbColor rgb="FF333300"/>
      <rgbColor rgb="FFC62828"/>
      <rgbColor rgb="FF993366"/>
      <rgbColor rgb="FF2B4C7E"/>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2B4C7E"/>
  </sheetPr>
  <dimension ref="A2:C21"/>
  <sheetViews>
    <sheetView tabSelected="1" zoomScaleNormal="100" workbookViewId="0"/>
  </sheetViews>
  <sheetFormatPr defaultColWidth="8.7109375" defaultRowHeight="15"/>
  <cols>
    <col min="1" max="1" width="3" style="1" customWidth="1"/>
    <col min="2" max="2" width="55" style="1" customWidth="1"/>
    <col min="3" max="3" width="45" style="1" customWidth="1"/>
  </cols>
  <sheetData>
    <row r="2" spans="2:3" ht="45.75" customHeight="1">
      <c r="B2" s="42" t="s">
        <v>0</v>
      </c>
      <c r="C2" s="43"/>
    </row>
    <row r="4" spans="2:3" ht="19.5" customHeight="1">
      <c r="B4" s="3" t="s">
        <v>1</v>
      </c>
    </row>
    <row r="5" spans="2:3" ht="43.5" customHeight="1">
      <c r="B5" s="40" t="s">
        <v>2</v>
      </c>
      <c r="C5" s="41"/>
    </row>
    <row r="7" spans="2:3" ht="19.5" customHeight="1">
      <c r="B7" s="3" t="s">
        <v>3</v>
      </c>
    </row>
    <row r="8" spans="2:3" ht="26.25" customHeight="1">
      <c r="B8" s="5" t="s">
        <v>4</v>
      </c>
      <c r="C8" s="6" t="s">
        <v>5</v>
      </c>
    </row>
    <row r="9" spans="2:3" ht="26.25" customHeight="1">
      <c r="B9" s="5" t="s">
        <v>6</v>
      </c>
      <c r="C9" s="6" t="s">
        <v>7</v>
      </c>
    </row>
    <row r="10" spans="2:3" ht="26.25" customHeight="1">
      <c r="B10" s="5" t="s">
        <v>8</v>
      </c>
      <c r="C10" s="6" t="s">
        <v>9</v>
      </c>
    </row>
    <row r="11" spans="2:3" ht="15" customHeight="1">
      <c r="B11" s="5" t="s">
        <v>10</v>
      </c>
      <c r="C11" s="6" t="s">
        <v>11</v>
      </c>
    </row>
    <row r="12" spans="2:3" ht="15" customHeight="1">
      <c r="B12" s="5" t="s">
        <v>12</v>
      </c>
      <c r="C12" s="6"/>
    </row>
    <row r="14" spans="2:3" ht="19.5" customHeight="1">
      <c r="B14" s="3" t="s">
        <v>13</v>
      </c>
    </row>
    <row r="15" spans="2:3" ht="15" customHeight="1">
      <c r="B15" s="7" t="s">
        <v>14</v>
      </c>
    </row>
    <row r="16" spans="2:3" ht="15" customHeight="1">
      <c r="B16" s="7" t="s">
        <v>15</v>
      </c>
    </row>
    <row r="17" spans="2:2" ht="26.25" customHeight="1">
      <c r="B17" s="7" t="s">
        <v>16</v>
      </c>
    </row>
    <row r="18" spans="2:2" ht="15" customHeight="1">
      <c r="B18" s="7" t="s">
        <v>17</v>
      </c>
    </row>
    <row r="19" spans="2:2" ht="15" customHeight="1">
      <c r="B19" s="7" t="s">
        <v>18</v>
      </c>
    </row>
    <row r="20" spans="2:2" ht="15" customHeight="1">
      <c r="B20" s="7" t="s">
        <v>19</v>
      </c>
    </row>
    <row r="21" spans="2:2" ht="26.25" customHeight="1">
      <c r="B21" s="7" t="s">
        <v>20</v>
      </c>
    </row>
  </sheetData>
  <mergeCells count="2">
    <mergeCell ref="B5:C5"/>
    <mergeCell ref="B2:C2"/>
  </mergeCells>
  <phoneticPr fontId="22"/>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B5E20"/>
  </sheetPr>
  <dimension ref="A1:E25"/>
  <sheetViews>
    <sheetView zoomScaleNormal="100" workbookViewId="0">
      <selection activeCell="I27" sqref="I27"/>
    </sheetView>
  </sheetViews>
  <sheetFormatPr defaultColWidth="8.7109375" defaultRowHeight="15"/>
  <cols>
    <col min="1" max="1" width="3" style="1" customWidth="1"/>
    <col min="2" max="2" width="35" style="1" customWidth="1"/>
    <col min="3" max="3" width="22" style="1" customWidth="1"/>
    <col min="4" max="4" width="10" style="1" customWidth="1"/>
    <col min="5" max="5" width="40" style="1" customWidth="1"/>
  </cols>
  <sheetData>
    <row r="1" spans="2:5" ht="45.75" customHeight="1">
      <c r="B1" s="44" t="s">
        <v>21</v>
      </c>
    </row>
    <row r="3" spans="2:5" ht="38.25" customHeight="1">
      <c r="B3" s="3" t="s">
        <v>22</v>
      </c>
    </row>
    <row r="5" spans="2:5" ht="15" customHeight="1">
      <c r="B5" s="4" t="s">
        <v>23</v>
      </c>
      <c r="C5" s="8">
        <v>300000</v>
      </c>
      <c r="D5" s="7" t="s">
        <v>24</v>
      </c>
      <c r="E5" s="7" t="s">
        <v>25</v>
      </c>
    </row>
    <row r="6" spans="2:5" ht="15" customHeight="1">
      <c r="B6" s="4" t="s">
        <v>26</v>
      </c>
      <c r="C6" s="9">
        <v>9.9000000000000005E-2</v>
      </c>
      <c r="D6" s="7" t="s">
        <v>27</v>
      </c>
    </row>
    <row r="7" spans="2:5" ht="39" customHeight="1">
      <c r="B7" s="4" t="s">
        <v>28</v>
      </c>
      <c r="C7" s="10" t="s">
        <v>29</v>
      </c>
      <c r="D7" s="7" t="s">
        <v>30</v>
      </c>
    </row>
    <row r="9" spans="2:5" ht="19.5" customHeight="1">
      <c r="B9" s="3" t="s">
        <v>31</v>
      </c>
    </row>
    <row r="11" spans="2:5" ht="15" customHeight="1">
      <c r="B11" s="5" t="s">
        <v>32</v>
      </c>
      <c r="C11" s="11">
        <f>MATCH(C5,④等級別保険料一覧表!E5:E54,1)</f>
        <v>22</v>
      </c>
      <c r="D11" s="7" t="s">
        <v>33</v>
      </c>
    </row>
    <row r="12" spans="2:5" ht="15" customHeight="1">
      <c r="B12" s="5" t="s">
        <v>34</v>
      </c>
      <c r="C12" s="12">
        <f>INDEX(④等級別保険料一覧表!D5:D54,C11)</f>
        <v>300000</v>
      </c>
      <c r="D12" s="7" t="s">
        <v>24</v>
      </c>
    </row>
    <row r="13" spans="2:5" ht="15" customHeight="1">
      <c r="B13" s="5" t="s">
        <v>35</v>
      </c>
      <c r="C13" s="11">
        <f>IF(C5&lt;83000,1,IF(C5&gt;=635000,32,MATCH(C5,④等級別保険料一覧表!E8:E39,1)))</f>
        <v>19</v>
      </c>
      <c r="D13" s="7" t="s">
        <v>33</v>
      </c>
    </row>
    <row r="14" spans="2:5" ht="15" customHeight="1">
      <c r="B14" s="5" t="s">
        <v>36</v>
      </c>
      <c r="C14" s="12">
        <f>INDEX(④等級別保険料一覧表!D8:D39,C13)</f>
        <v>300000</v>
      </c>
      <c r="D14" s="7" t="s">
        <v>24</v>
      </c>
    </row>
    <row r="16" spans="2:5" ht="19.5" customHeight="1">
      <c r="B16" s="45" t="s">
        <v>37</v>
      </c>
    </row>
    <row r="18" spans="2:5" ht="15" customHeight="1">
      <c r="B18" s="4" t="s">
        <v>38</v>
      </c>
      <c r="C18" s="12">
        <f>ROUND(C12*C6/2,0)</f>
        <v>14850</v>
      </c>
      <c r="D18" s="7" t="s">
        <v>24</v>
      </c>
    </row>
    <row r="19" spans="2:5" ht="15" customHeight="1">
      <c r="B19" s="4" t="s">
        <v>39</v>
      </c>
      <c r="C19" s="12">
        <f>IF(C7="はい",ROUND(C12*0.0162/2,0),0)</f>
        <v>0</v>
      </c>
      <c r="D19" s="7" t="s">
        <v>24</v>
      </c>
      <c r="E19" s="13" t="s">
        <v>40</v>
      </c>
    </row>
    <row r="20" spans="2:5" ht="15" customHeight="1">
      <c r="B20" s="4" t="s">
        <v>41</v>
      </c>
      <c r="C20" s="12">
        <f>ROUND(C14*0.183/2,0)</f>
        <v>27450</v>
      </c>
      <c r="D20" s="7" t="s">
        <v>24</v>
      </c>
    </row>
    <row r="21" spans="2:5" ht="15" customHeight="1">
      <c r="B21" s="4" t="s">
        <v>42</v>
      </c>
      <c r="C21" s="12">
        <f>ROUND(C12*0.0023/2,0)</f>
        <v>345</v>
      </c>
      <c r="D21" s="7" t="s">
        <v>24</v>
      </c>
      <c r="E21" s="13" t="s">
        <v>43</v>
      </c>
    </row>
    <row r="22" spans="2:5" ht="15" customHeight="1">
      <c r="B22" s="5" t="s">
        <v>44</v>
      </c>
      <c r="C22" s="14">
        <f>C18+C19+C20+C21</f>
        <v>42645</v>
      </c>
      <c r="D22" s="7" t="s">
        <v>45</v>
      </c>
    </row>
    <row r="24" spans="2:5" ht="15" customHeight="1">
      <c r="B24" s="4" t="s">
        <v>46</v>
      </c>
      <c r="C24" s="12">
        <f>C22</f>
        <v>42645</v>
      </c>
      <c r="D24" s="7" t="s">
        <v>45</v>
      </c>
      <c r="E24" s="15" t="s">
        <v>47</v>
      </c>
    </row>
    <row r="25" spans="2:5" ht="15" customHeight="1">
      <c r="B25" s="4" t="s">
        <v>48</v>
      </c>
      <c r="C25" s="12">
        <f>C22*2</f>
        <v>85290</v>
      </c>
      <c r="D25" s="7" t="s">
        <v>45</v>
      </c>
    </row>
  </sheetData>
  <phoneticPr fontId="22"/>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65100"/>
  </sheetPr>
  <dimension ref="A1:G29"/>
  <sheetViews>
    <sheetView zoomScaleNormal="100" workbookViewId="0">
      <selection activeCell="L26" sqref="L26"/>
    </sheetView>
  </sheetViews>
  <sheetFormatPr defaultColWidth="8.7109375" defaultRowHeight="15"/>
  <cols>
    <col min="1" max="1" width="3" style="1" customWidth="1"/>
    <col min="2" max="2" width="30" style="1" customWidth="1"/>
    <col min="3" max="3" width="22" style="1" customWidth="1"/>
    <col min="4" max="4" width="5" style="1" customWidth="1"/>
    <col min="5" max="5" width="22" style="1" customWidth="1"/>
    <col min="6" max="6" width="5" style="1" customWidth="1"/>
    <col min="7" max="7" width="22" style="1" customWidth="1"/>
  </cols>
  <sheetData>
    <row r="1" spans="2:7" ht="45.75" customHeight="1">
      <c r="B1" s="44" t="s">
        <v>49</v>
      </c>
    </row>
    <row r="3" spans="2:7" ht="19.5" customHeight="1">
      <c r="B3" s="3" t="s">
        <v>50</v>
      </c>
    </row>
    <row r="5" spans="2:7" ht="15" customHeight="1">
      <c r="B5" s="4" t="s">
        <v>51</v>
      </c>
      <c r="C5" s="8">
        <v>290000</v>
      </c>
      <c r="D5" s="7" t="s">
        <v>24</v>
      </c>
    </row>
    <row r="6" spans="2:7" ht="15" customHeight="1">
      <c r="B6" s="4" t="s">
        <v>52</v>
      </c>
      <c r="C6" s="8">
        <v>310000</v>
      </c>
      <c r="D6" s="7" t="s">
        <v>24</v>
      </c>
    </row>
    <row r="7" spans="2:7" ht="15" customHeight="1">
      <c r="B7" s="4" t="s">
        <v>53</v>
      </c>
      <c r="C7" s="9">
        <v>9.9000000000000005E-2</v>
      </c>
    </row>
    <row r="9" spans="2:7" ht="19.5" customHeight="1">
      <c r="B9" s="3" t="s">
        <v>54</v>
      </c>
    </row>
    <row r="11" spans="2:7" ht="15" customHeight="1">
      <c r="B11" s="16"/>
      <c r="C11" s="17" t="s">
        <v>55</v>
      </c>
      <c r="D11" s="16"/>
      <c r="E11" s="17" t="s">
        <v>56</v>
      </c>
      <c r="F11" s="16"/>
      <c r="G11" s="17" t="s">
        <v>57</v>
      </c>
    </row>
    <row r="12" spans="2:7" ht="15" customHeight="1">
      <c r="B12" s="5" t="s">
        <v>58</v>
      </c>
      <c r="C12" s="18">
        <f>MATCH(C5,④等級別保険料一覧表!E5:E54,1)</f>
        <v>22</v>
      </c>
      <c r="E12" s="18">
        <f>MATCH(C6,④等級別保険料一覧表!E5:E54,1)</f>
        <v>23</v>
      </c>
      <c r="G12" s="18">
        <f>E12-C12</f>
        <v>1</v>
      </c>
    </row>
    <row r="13" spans="2:7" ht="15" customHeight="1">
      <c r="B13" s="4" t="s">
        <v>59</v>
      </c>
      <c r="C13" s="19">
        <f>INDEX(④等級別保険料一覧表!D5:D54,C12)</f>
        <v>300000</v>
      </c>
      <c r="E13" s="19">
        <f>INDEX(④等級別保険料一覧表!D5:D54,E12)</f>
        <v>320000</v>
      </c>
      <c r="G13" s="20">
        <f>E13-C13</f>
        <v>20000</v>
      </c>
    </row>
    <row r="14" spans="2:7" ht="15" customHeight="1">
      <c r="B14" s="5" t="s">
        <v>60</v>
      </c>
      <c r="C14" s="18">
        <f>IF(C5&lt;83000,1,IF(C5&gt;=635000,32,MATCH(C5,④等級別保険料一覧表!E8:E39,1)))</f>
        <v>19</v>
      </c>
      <c r="E14" s="18">
        <f>IF(C6&lt;83000,1,IF(C6&gt;=635000,32,MATCH(C6,④等級別保険料一覧表!E8:E39,1)))</f>
        <v>20</v>
      </c>
      <c r="G14" s="18">
        <f>E14-C14</f>
        <v>1</v>
      </c>
    </row>
    <row r="15" spans="2:7" ht="15" customHeight="1">
      <c r="B15" s="4" t="s">
        <v>61</v>
      </c>
      <c r="C15" s="19">
        <f>INDEX(④等級別保険料一覧表!D8:D39,C14)</f>
        <v>300000</v>
      </c>
      <c r="E15" s="19">
        <f>INDEX(④等級別保険料一覧表!D8:D39,E14)</f>
        <v>320000</v>
      </c>
      <c r="G15" s="20">
        <f>E15-C15</f>
        <v>20000</v>
      </c>
    </row>
    <row r="17" spans="2:7" ht="15" customHeight="1">
      <c r="B17" s="4" t="s">
        <v>62</v>
      </c>
      <c r="C17" s="19">
        <f>ROUND(C13*C7/2,0)</f>
        <v>14850</v>
      </c>
      <c r="E17" s="19">
        <f>ROUND(E13*C7/2,0)</f>
        <v>15840</v>
      </c>
      <c r="G17" s="20">
        <f>E17-C17</f>
        <v>990</v>
      </c>
    </row>
    <row r="18" spans="2:7" ht="15" customHeight="1">
      <c r="B18" s="4" t="s">
        <v>63</v>
      </c>
      <c r="C18" s="19">
        <f>ROUND(C15*0.183/2,0)</f>
        <v>27450</v>
      </c>
      <c r="E18" s="19">
        <f>ROUND(E15*0.183/2,0)</f>
        <v>29280</v>
      </c>
      <c r="G18" s="20">
        <f>E18-C18</f>
        <v>1830</v>
      </c>
    </row>
    <row r="19" spans="2:7" ht="15" customHeight="1">
      <c r="B19" s="4" t="s">
        <v>64</v>
      </c>
      <c r="C19" s="19">
        <f>ROUND(C13*0.0023/2,0)</f>
        <v>345</v>
      </c>
      <c r="E19" s="19">
        <f>ROUND(E13*0.0023/2,0)</f>
        <v>368</v>
      </c>
      <c r="G19" s="20">
        <f>E19-C19</f>
        <v>23</v>
      </c>
    </row>
    <row r="20" spans="2:7" ht="15" customHeight="1">
      <c r="B20" s="5" t="s">
        <v>44</v>
      </c>
      <c r="C20" s="21">
        <f>C17+C18+C19</f>
        <v>42645</v>
      </c>
      <c r="E20" s="22">
        <f>E17+E18+E19</f>
        <v>45488</v>
      </c>
      <c r="G20" s="23">
        <f>E20-C20</f>
        <v>2843</v>
      </c>
    </row>
    <row r="22" spans="2:7" ht="43.5" customHeight="1">
      <c r="B22" s="5" t="s">
        <v>65</v>
      </c>
      <c r="C22" s="24" t="str">
        <f>IF(OR(C12&lt;&gt;E12,C14&lt;&gt;E14),"等級が変わります（随時改定の対象となる可能性あり）","等級は変わりません")</f>
        <v>等級が変わります（随時改定の対象となる可能性あり）</v>
      </c>
    </row>
    <row r="24" spans="2:7" ht="21" customHeight="1">
      <c r="B24" s="5" t="s">
        <v>66</v>
      </c>
      <c r="C24" s="25">
        <f>G20*12</f>
        <v>34116</v>
      </c>
    </row>
    <row r="26" spans="2:7" ht="16.5" customHeight="1">
      <c r="B26" s="26" t="s">
        <v>67</v>
      </c>
    </row>
    <row r="27" spans="2:7" ht="39" customHeight="1">
      <c r="B27" s="7" t="s">
        <v>68</v>
      </c>
    </row>
    <row r="28" spans="2:7" ht="26.25" customHeight="1">
      <c r="B28" s="7" t="s">
        <v>69</v>
      </c>
    </row>
    <row r="29" spans="2:7" ht="39" customHeight="1">
      <c r="B29" s="7" t="s">
        <v>70</v>
      </c>
    </row>
  </sheetData>
  <phoneticPr fontId="22"/>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B1FA2"/>
  </sheetPr>
  <dimension ref="A1:I62"/>
  <sheetViews>
    <sheetView zoomScaleNormal="100" workbookViewId="0">
      <selection activeCell="U30" sqref="U30"/>
    </sheetView>
  </sheetViews>
  <sheetFormatPr defaultColWidth="8.7109375" defaultRowHeight="15"/>
  <cols>
    <col min="1" max="1" width="3" style="1" customWidth="1"/>
    <col min="2" max="3" width="7" style="1" customWidth="1"/>
    <col min="4" max="9" width="14" style="1" customWidth="1"/>
  </cols>
  <sheetData>
    <row r="1" spans="2:9" ht="36.75" customHeight="1">
      <c r="B1" s="44" t="s">
        <v>71</v>
      </c>
    </row>
    <row r="2" spans="2:9" ht="22.5" customHeight="1">
      <c r="B2" s="46" t="s">
        <v>72</v>
      </c>
    </row>
    <row r="4" spans="2:9" ht="29.25" customHeight="1">
      <c r="B4" s="17" t="s">
        <v>73</v>
      </c>
      <c r="C4" s="17" t="s">
        <v>74</v>
      </c>
      <c r="D4" s="17" t="s">
        <v>75</v>
      </c>
      <c r="E4" s="17" t="s">
        <v>76</v>
      </c>
      <c r="F4" s="17" t="s">
        <v>77</v>
      </c>
      <c r="G4" s="17" t="s">
        <v>78</v>
      </c>
      <c r="H4" s="17" t="s">
        <v>79</v>
      </c>
      <c r="I4" s="17" t="s">
        <v>80</v>
      </c>
    </row>
    <row r="5" spans="2:9" ht="15" customHeight="1">
      <c r="B5" s="27">
        <v>1</v>
      </c>
      <c r="C5" s="28" t="s">
        <v>81</v>
      </c>
      <c r="D5" s="29">
        <v>58000</v>
      </c>
      <c r="E5" s="30">
        <v>0</v>
      </c>
      <c r="F5" s="30">
        <v>63000</v>
      </c>
      <c r="G5" s="30">
        <v>2938</v>
      </c>
      <c r="H5" s="31" t="s">
        <v>81</v>
      </c>
      <c r="I5" s="29">
        <v>2938</v>
      </c>
    </row>
    <row r="6" spans="2:9" ht="15" customHeight="1">
      <c r="B6" s="27">
        <v>2</v>
      </c>
      <c r="C6" s="28" t="s">
        <v>81</v>
      </c>
      <c r="D6" s="29">
        <v>68000</v>
      </c>
      <c r="E6" s="30">
        <v>63000</v>
      </c>
      <c r="F6" s="30">
        <v>73000</v>
      </c>
      <c r="G6" s="30">
        <v>3444</v>
      </c>
      <c r="H6" s="31" t="s">
        <v>81</v>
      </c>
      <c r="I6" s="29">
        <v>3444</v>
      </c>
    </row>
    <row r="7" spans="2:9" ht="15" customHeight="1">
      <c r="B7" s="27">
        <v>3</v>
      </c>
      <c r="C7" s="28" t="s">
        <v>81</v>
      </c>
      <c r="D7" s="29">
        <v>78000</v>
      </c>
      <c r="E7" s="30">
        <v>73000</v>
      </c>
      <c r="F7" s="30">
        <v>83000</v>
      </c>
      <c r="G7" s="30">
        <v>3951</v>
      </c>
      <c r="H7" s="31" t="s">
        <v>81</v>
      </c>
      <c r="I7" s="29">
        <v>3951</v>
      </c>
    </row>
    <row r="8" spans="2:9" ht="15" customHeight="1">
      <c r="B8" s="32">
        <v>4</v>
      </c>
      <c r="C8" s="32">
        <v>1</v>
      </c>
      <c r="D8" s="33">
        <v>88000</v>
      </c>
      <c r="E8" s="34">
        <v>83000</v>
      </c>
      <c r="F8" s="34">
        <v>93000</v>
      </c>
      <c r="G8" s="34">
        <v>4457</v>
      </c>
      <c r="H8" s="34">
        <v>8052</v>
      </c>
      <c r="I8" s="33">
        <v>12509</v>
      </c>
    </row>
    <row r="9" spans="2:9" ht="15" customHeight="1">
      <c r="B9" s="32">
        <v>5</v>
      </c>
      <c r="C9" s="32">
        <v>2</v>
      </c>
      <c r="D9" s="33">
        <v>98000</v>
      </c>
      <c r="E9" s="34">
        <v>93000</v>
      </c>
      <c r="F9" s="34">
        <v>101000</v>
      </c>
      <c r="G9" s="34">
        <v>4964</v>
      </c>
      <c r="H9" s="34">
        <v>8967</v>
      </c>
      <c r="I9" s="33">
        <v>13931</v>
      </c>
    </row>
    <row r="10" spans="2:9" ht="15" customHeight="1">
      <c r="B10" s="32">
        <v>6</v>
      </c>
      <c r="C10" s="32">
        <v>3</v>
      </c>
      <c r="D10" s="33">
        <v>104000</v>
      </c>
      <c r="E10" s="34">
        <v>101000</v>
      </c>
      <c r="F10" s="34">
        <v>107000</v>
      </c>
      <c r="G10" s="34">
        <v>5268</v>
      </c>
      <c r="H10" s="34">
        <v>9516</v>
      </c>
      <c r="I10" s="33">
        <v>14784</v>
      </c>
    </row>
    <row r="11" spans="2:9" ht="15" customHeight="1">
      <c r="B11" s="32">
        <v>7</v>
      </c>
      <c r="C11" s="32">
        <v>4</v>
      </c>
      <c r="D11" s="33">
        <v>110000</v>
      </c>
      <c r="E11" s="34">
        <v>107000</v>
      </c>
      <c r="F11" s="34">
        <v>114000</v>
      </c>
      <c r="G11" s="34">
        <v>5572</v>
      </c>
      <c r="H11" s="34">
        <v>10065</v>
      </c>
      <c r="I11" s="33">
        <v>15637</v>
      </c>
    </row>
    <row r="12" spans="2:9" ht="15" customHeight="1">
      <c r="B12" s="32">
        <v>8</v>
      </c>
      <c r="C12" s="32">
        <v>5</v>
      </c>
      <c r="D12" s="33">
        <v>118000</v>
      </c>
      <c r="E12" s="34">
        <v>114000</v>
      </c>
      <c r="F12" s="34">
        <v>122000</v>
      </c>
      <c r="G12" s="34">
        <v>5977</v>
      </c>
      <c r="H12" s="34">
        <v>10797</v>
      </c>
      <c r="I12" s="33">
        <v>16774</v>
      </c>
    </row>
    <row r="13" spans="2:9" ht="15" customHeight="1">
      <c r="B13" s="32">
        <v>9</v>
      </c>
      <c r="C13" s="32">
        <v>6</v>
      </c>
      <c r="D13" s="33">
        <v>126000</v>
      </c>
      <c r="E13" s="34">
        <v>122000</v>
      </c>
      <c r="F13" s="34">
        <v>130000</v>
      </c>
      <c r="G13" s="34">
        <v>6382</v>
      </c>
      <c r="H13" s="34">
        <v>11529</v>
      </c>
      <c r="I13" s="33">
        <v>17911</v>
      </c>
    </row>
    <row r="14" spans="2:9" ht="15" customHeight="1">
      <c r="B14" s="32">
        <v>10</v>
      </c>
      <c r="C14" s="32">
        <v>7</v>
      </c>
      <c r="D14" s="33">
        <v>134000</v>
      </c>
      <c r="E14" s="34">
        <v>130000</v>
      </c>
      <c r="F14" s="34">
        <v>138000</v>
      </c>
      <c r="G14" s="34">
        <v>6787</v>
      </c>
      <c r="H14" s="34">
        <v>12261</v>
      </c>
      <c r="I14" s="33">
        <v>19048</v>
      </c>
    </row>
    <row r="15" spans="2:9" ht="15" customHeight="1">
      <c r="B15" s="32">
        <v>11</v>
      </c>
      <c r="C15" s="32">
        <v>8</v>
      </c>
      <c r="D15" s="33">
        <v>142000</v>
      </c>
      <c r="E15" s="34">
        <v>138000</v>
      </c>
      <c r="F15" s="34">
        <v>146000</v>
      </c>
      <c r="G15" s="34">
        <v>7192</v>
      </c>
      <c r="H15" s="34">
        <v>12993</v>
      </c>
      <c r="I15" s="33">
        <v>20185</v>
      </c>
    </row>
    <row r="16" spans="2:9" ht="15" customHeight="1">
      <c r="B16" s="32">
        <v>12</v>
      </c>
      <c r="C16" s="32">
        <v>9</v>
      </c>
      <c r="D16" s="33">
        <v>150000</v>
      </c>
      <c r="E16" s="34">
        <v>146000</v>
      </c>
      <c r="F16" s="34">
        <v>155000</v>
      </c>
      <c r="G16" s="34">
        <v>7598</v>
      </c>
      <c r="H16" s="34">
        <v>13725</v>
      </c>
      <c r="I16" s="33">
        <v>21323</v>
      </c>
    </row>
    <row r="17" spans="2:9" ht="15" customHeight="1">
      <c r="B17" s="32">
        <v>13</v>
      </c>
      <c r="C17" s="32">
        <v>10</v>
      </c>
      <c r="D17" s="33">
        <v>160000</v>
      </c>
      <c r="E17" s="34">
        <v>155000</v>
      </c>
      <c r="F17" s="34">
        <v>165000</v>
      </c>
      <c r="G17" s="34">
        <v>8104</v>
      </c>
      <c r="H17" s="34">
        <v>14640</v>
      </c>
      <c r="I17" s="33">
        <v>22744</v>
      </c>
    </row>
    <row r="18" spans="2:9" ht="15" customHeight="1">
      <c r="B18" s="32">
        <v>14</v>
      </c>
      <c r="C18" s="32">
        <v>11</v>
      </c>
      <c r="D18" s="33">
        <v>170000</v>
      </c>
      <c r="E18" s="34">
        <v>165000</v>
      </c>
      <c r="F18" s="34">
        <v>175000</v>
      </c>
      <c r="G18" s="34">
        <v>8610</v>
      </c>
      <c r="H18" s="34">
        <v>15555</v>
      </c>
      <c r="I18" s="33">
        <v>24165</v>
      </c>
    </row>
    <row r="19" spans="2:9" ht="15" customHeight="1">
      <c r="B19" s="32">
        <v>15</v>
      </c>
      <c r="C19" s="32">
        <v>12</v>
      </c>
      <c r="D19" s="33">
        <v>180000</v>
      </c>
      <c r="E19" s="34">
        <v>175000</v>
      </c>
      <c r="F19" s="34">
        <v>185000</v>
      </c>
      <c r="G19" s="34">
        <v>9117</v>
      </c>
      <c r="H19" s="34">
        <v>16470</v>
      </c>
      <c r="I19" s="33">
        <v>25587</v>
      </c>
    </row>
    <row r="20" spans="2:9" ht="15" customHeight="1">
      <c r="B20" s="32">
        <v>16</v>
      </c>
      <c r="C20" s="32">
        <v>13</v>
      </c>
      <c r="D20" s="33">
        <v>190000</v>
      </c>
      <c r="E20" s="34">
        <v>185000</v>
      </c>
      <c r="F20" s="34">
        <v>195000</v>
      </c>
      <c r="G20" s="34">
        <v>9624</v>
      </c>
      <c r="H20" s="34">
        <v>17385</v>
      </c>
      <c r="I20" s="33">
        <v>27009</v>
      </c>
    </row>
    <row r="21" spans="2:9" ht="15" customHeight="1">
      <c r="B21" s="32">
        <v>17</v>
      </c>
      <c r="C21" s="32">
        <v>14</v>
      </c>
      <c r="D21" s="33">
        <v>200000</v>
      </c>
      <c r="E21" s="34">
        <v>195000</v>
      </c>
      <c r="F21" s="34">
        <v>210000</v>
      </c>
      <c r="G21" s="34">
        <v>10130</v>
      </c>
      <c r="H21" s="34">
        <v>18300</v>
      </c>
      <c r="I21" s="33">
        <v>28430</v>
      </c>
    </row>
    <row r="22" spans="2:9" ht="15" customHeight="1">
      <c r="B22" s="32">
        <v>18</v>
      </c>
      <c r="C22" s="32">
        <v>15</v>
      </c>
      <c r="D22" s="33">
        <v>220000</v>
      </c>
      <c r="E22" s="34">
        <v>210000</v>
      </c>
      <c r="F22" s="34">
        <v>230000</v>
      </c>
      <c r="G22" s="34">
        <v>11143</v>
      </c>
      <c r="H22" s="34">
        <v>20130</v>
      </c>
      <c r="I22" s="33">
        <v>31273</v>
      </c>
    </row>
    <row r="23" spans="2:9" ht="15" customHeight="1">
      <c r="B23" s="32">
        <v>19</v>
      </c>
      <c r="C23" s="32">
        <v>16</v>
      </c>
      <c r="D23" s="33">
        <v>240000</v>
      </c>
      <c r="E23" s="34">
        <v>230000</v>
      </c>
      <c r="F23" s="34">
        <v>250000</v>
      </c>
      <c r="G23" s="34">
        <v>12156</v>
      </c>
      <c r="H23" s="34">
        <v>21960</v>
      </c>
      <c r="I23" s="33">
        <v>34116</v>
      </c>
    </row>
    <row r="24" spans="2:9" ht="15" customHeight="1">
      <c r="B24" s="32">
        <v>20</v>
      </c>
      <c r="C24" s="32">
        <v>17</v>
      </c>
      <c r="D24" s="33">
        <v>260000</v>
      </c>
      <c r="E24" s="34">
        <v>250000</v>
      </c>
      <c r="F24" s="34">
        <v>270000</v>
      </c>
      <c r="G24" s="34">
        <v>13169</v>
      </c>
      <c r="H24" s="34">
        <v>23790</v>
      </c>
      <c r="I24" s="33">
        <v>36959</v>
      </c>
    </row>
    <row r="25" spans="2:9" ht="15" customHeight="1">
      <c r="B25" s="32">
        <v>21</v>
      </c>
      <c r="C25" s="32">
        <v>18</v>
      </c>
      <c r="D25" s="33">
        <v>280000</v>
      </c>
      <c r="E25" s="34">
        <v>270000</v>
      </c>
      <c r="F25" s="34">
        <v>290000</v>
      </c>
      <c r="G25" s="34">
        <v>14182</v>
      </c>
      <c r="H25" s="34">
        <v>25620</v>
      </c>
      <c r="I25" s="33">
        <v>39802</v>
      </c>
    </row>
    <row r="26" spans="2:9" ht="15" customHeight="1">
      <c r="B26" s="32">
        <v>22</v>
      </c>
      <c r="C26" s="32">
        <v>19</v>
      </c>
      <c r="D26" s="33">
        <v>300000</v>
      </c>
      <c r="E26" s="34">
        <v>290000</v>
      </c>
      <c r="F26" s="34">
        <v>310000</v>
      </c>
      <c r="G26" s="34">
        <v>15195</v>
      </c>
      <c r="H26" s="34">
        <v>27450</v>
      </c>
      <c r="I26" s="33">
        <v>42645</v>
      </c>
    </row>
    <row r="27" spans="2:9" ht="15" customHeight="1">
      <c r="B27" s="32">
        <v>23</v>
      </c>
      <c r="C27" s="32">
        <v>20</v>
      </c>
      <c r="D27" s="33">
        <v>320000</v>
      </c>
      <c r="E27" s="34">
        <v>310000</v>
      </c>
      <c r="F27" s="34">
        <v>330000</v>
      </c>
      <c r="G27" s="34">
        <v>16208</v>
      </c>
      <c r="H27" s="34">
        <v>29280</v>
      </c>
      <c r="I27" s="33">
        <v>45488</v>
      </c>
    </row>
    <row r="28" spans="2:9" ht="15" customHeight="1">
      <c r="B28" s="32">
        <v>24</v>
      </c>
      <c r="C28" s="32">
        <v>21</v>
      </c>
      <c r="D28" s="33">
        <v>340000</v>
      </c>
      <c r="E28" s="34">
        <v>330000</v>
      </c>
      <c r="F28" s="34">
        <v>350000</v>
      </c>
      <c r="G28" s="34">
        <v>17221</v>
      </c>
      <c r="H28" s="34">
        <v>31110</v>
      </c>
      <c r="I28" s="33">
        <v>48331</v>
      </c>
    </row>
    <row r="29" spans="2:9" ht="15" customHeight="1">
      <c r="B29" s="32">
        <v>25</v>
      </c>
      <c r="C29" s="32">
        <v>22</v>
      </c>
      <c r="D29" s="33">
        <v>360000</v>
      </c>
      <c r="E29" s="34">
        <v>350000</v>
      </c>
      <c r="F29" s="34">
        <v>370000</v>
      </c>
      <c r="G29" s="34">
        <v>18234</v>
      </c>
      <c r="H29" s="34">
        <v>32940</v>
      </c>
      <c r="I29" s="33">
        <v>51174</v>
      </c>
    </row>
    <row r="30" spans="2:9" ht="15" customHeight="1">
      <c r="B30" s="32">
        <v>26</v>
      </c>
      <c r="C30" s="32">
        <v>23</v>
      </c>
      <c r="D30" s="33">
        <v>380000</v>
      </c>
      <c r="E30" s="34">
        <v>370000</v>
      </c>
      <c r="F30" s="34">
        <v>395000</v>
      </c>
      <c r="G30" s="34">
        <v>19247</v>
      </c>
      <c r="H30" s="34">
        <v>34770</v>
      </c>
      <c r="I30" s="33">
        <v>54017</v>
      </c>
    </row>
    <row r="31" spans="2:9" ht="15" customHeight="1">
      <c r="B31" s="32">
        <v>27</v>
      </c>
      <c r="C31" s="32">
        <v>24</v>
      </c>
      <c r="D31" s="33">
        <v>410000</v>
      </c>
      <c r="E31" s="34">
        <v>395000</v>
      </c>
      <c r="F31" s="34">
        <v>425000</v>
      </c>
      <c r="G31" s="34">
        <v>20766</v>
      </c>
      <c r="H31" s="34">
        <v>37515</v>
      </c>
      <c r="I31" s="33">
        <v>58281</v>
      </c>
    </row>
    <row r="32" spans="2:9" ht="15" customHeight="1">
      <c r="B32" s="32">
        <v>28</v>
      </c>
      <c r="C32" s="32">
        <v>25</v>
      </c>
      <c r="D32" s="33">
        <v>440000</v>
      </c>
      <c r="E32" s="34">
        <v>425000</v>
      </c>
      <c r="F32" s="34">
        <v>455000</v>
      </c>
      <c r="G32" s="34">
        <v>22286</v>
      </c>
      <c r="H32" s="34">
        <v>40260</v>
      </c>
      <c r="I32" s="33">
        <v>62546</v>
      </c>
    </row>
    <row r="33" spans="2:9" ht="15" customHeight="1">
      <c r="B33" s="32">
        <v>29</v>
      </c>
      <c r="C33" s="32">
        <v>26</v>
      </c>
      <c r="D33" s="33">
        <v>470000</v>
      </c>
      <c r="E33" s="34">
        <v>455000</v>
      </c>
      <c r="F33" s="34">
        <v>485000</v>
      </c>
      <c r="G33" s="34">
        <v>23806</v>
      </c>
      <c r="H33" s="34">
        <v>43005</v>
      </c>
      <c r="I33" s="33">
        <v>66811</v>
      </c>
    </row>
    <row r="34" spans="2:9" ht="15" customHeight="1">
      <c r="B34" s="32">
        <v>30</v>
      </c>
      <c r="C34" s="32">
        <v>27</v>
      </c>
      <c r="D34" s="33">
        <v>500000</v>
      </c>
      <c r="E34" s="34">
        <v>485000</v>
      </c>
      <c r="F34" s="34">
        <v>515000</v>
      </c>
      <c r="G34" s="34">
        <v>25325</v>
      </c>
      <c r="H34" s="34">
        <v>45750</v>
      </c>
      <c r="I34" s="33">
        <v>71075</v>
      </c>
    </row>
    <row r="35" spans="2:9" ht="15" customHeight="1">
      <c r="B35" s="32">
        <v>31</v>
      </c>
      <c r="C35" s="32">
        <v>28</v>
      </c>
      <c r="D35" s="33">
        <v>530000</v>
      </c>
      <c r="E35" s="34">
        <v>515000</v>
      </c>
      <c r="F35" s="34">
        <v>545000</v>
      </c>
      <c r="G35" s="34">
        <v>26844</v>
      </c>
      <c r="H35" s="34">
        <v>48495</v>
      </c>
      <c r="I35" s="33">
        <v>75339</v>
      </c>
    </row>
    <row r="36" spans="2:9" ht="15" customHeight="1">
      <c r="B36" s="32">
        <v>32</v>
      </c>
      <c r="C36" s="32">
        <v>29</v>
      </c>
      <c r="D36" s="33">
        <v>560000</v>
      </c>
      <c r="E36" s="34">
        <v>545000</v>
      </c>
      <c r="F36" s="34">
        <v>575000</v>
      </c>
      <c r="G36" s="34">
        <v>28364</v>
      </c>
      <c r="H36" s="34">
        <v>51240</v>
      </c>
      <c r="I36" s="33">
        <v>79604</v>
      </c>
    </row>
    <row r="37" spans="2:9" ht="15" customHeight="1">
      <c r="B37" s="32">
        <v>33</v>
      </c>
      <c r="C37" s="32">
        <v>30</v>
      </c>
      <c r="D37" s="33">
        <v>590000</v>
      </c>
      <c r="E37" s="34">
        <v>575000</v>
      </c>
      <c r="F37" s="34">
        <v>605000</v>
      </c>
      <c r="G37" s="34">
        <v>29884</v>
      </c>
      <c r="H37" s="34">
        <v>53985</v>
      </c>
      <c r="I37" s="33">
        <v>83869</v>
      </c>
    </row>
    <row r="38" spans="2:9" ht="15" customHeight="1">
      <c r="B38" s="32">
        <v>34</v>
      </c>
      <c r="C38" s="32">
        <v>31</v>
      </c>
      <c r="D38" s="33">
        <v>620000</v>
      </c>
      <c r="E38" s="34">
        <v>605000</v>
      </c>
      <c r="F38" s="34">
        <v>635000</v>
      </c>
      <c r="G38" s="34">
        <v>31403</v>
      </c>
      <c r="H38" s="34">
        <v>56730</v>
      </c>
      <c r="I38" s="33">
        <v>88133</v>
      </c>
    </row>
    <row r="39" spans="2:9" ht="15" customHeight="1">
      <c r="B39" s="32">
        <v>35</v>
      </c>
      <c r="C39" s="32">
        <v>32</v>
      </c>
      <c r="D39" s="33">
        <v>650000</v>
      </c>
      <c r="E39" s="34">
        <v>635000</v>
      </c>
      <c r="F39" s="34">
        <v>665000</v>
      </c>
      <c r="G39" s="34">
        <v>32922</v>
      </c>
      <c r="H39" s="34">
        <v>59475</v>
      </c>
      <c r="I39" s="33">
        <v>92397</v>
      </c>
    </row>
    <row r="40" spans="2:9" ht="15" customHeight="1">
      <c r="B40" s="27">
        <v>36</v>
      </c>
      <c r="C40" s="28" t="s">
        <v>81</v>
      </c>
      <c r="D40" s="29">
        <v>680000</v>
      </c>
      <c r="E40" s="30">
        <v>665000</v>
      </c>
      <c r="F40" s="30">
        <v>695000</v>
      </c>
      <c r="G40" s="30">
        <v>34442</v>
      </c>
      <c r="H40" s="31" t="s">
        <v>81</v>
      </c>
      <c r="I40" s="29">
        <v>34442</v>
      </c>
    </row>
    <row r="41" spans="2:9" ht="15" customHeight="1">
      <c r="B41" s="27">
        <v>37</v>
      </c>
      <c r="C41" s="28" t="s">
        <v>81</v>
      </c>
      <c r="D41" s="29">
        <v>710000</v>
      </c>
      <c r="E41" s="30">
        <v>695000</v>
      </c>
      <c r="F41" s="30">
        <v>730000</v>
      </c>
      <c r="G41" s="30">
        <v>35962</v>
      </c>
      <c r="H41" s="31" t="s">
        <v>81</v>
      </c>
      <c r="I41" s="29">
        <v>35962</v>
      </c>
    </row>
    <row r="42" spans="2:9" ht="15" customHeight="1">
      <c r="B42" s="27">
        <v>38</v>
      </c>
      <c r="C42" s="28" t="s">
        <v>81</v>
      </c>
      <c r="D42" s="29">
        <v>750000</v>
      </c>
      <c r="E42" s="30">
        <v>730000</v>
      </c>
      <c r="F42" s="30">
        <v>770000</v>
      </c>
      <c r="G42" s="30">
        <v>37988</v>
      </c>
      <c r="H42" s="31" t="s">
        <v>81</v>
      </c>
      <c r="I42" s="29">
        <v>37988</v>
      </c>
    </row>
    <row r="43" spans="2:9" ht="15" customHeight="1">
      <c r="B43" s="27">
        <v>39</v>
      </c>
      <c r="C43" s="28" t="s">
        <v>81</v>
      </c>
      <c r="D43" s="29">
        <v>790000</v>
      </c>
      <c r="E43" s="30">
        <v>770000</v>
      </c>
      <c r="F43" s="30">
        <v>810000</v>
      </c>
      <c r="G43" s="30">
        <v>40014</v>
      </c>
      <c r="H43" s="31" t="s">
        <v>81</v>
      </c>
      <c r="I43" s="29">
        <v>40014</v>
      </c>
    </row>
    <row r="44" spans="2:9" ht="15" customHeight="1">
      <c r="B44" s="27">
        <v>40</v>
      </c>
      <c r="C44" s="28" t="s">
        <v>81</v>
      </c>
      <c r="D44" s="29">
        <v>830000</v>
      </c>
      <c r="E44" s="30">
        <v>810000</v>
      </c>
      <c r="F44" s="30">
        <v>855000</v>
      </c>
      <c r="G44" s="30">
        <v>42040</v>
      </c>
      <c r="H44" s="31" t="s">
        <v>81</v>
      </c>
      <c r="I44" s="29">
        <v>42040</v>
      </c>
    </row>
    <row r="45" spans="2:9" ht="15" customHeight="1">
      <c r="B45" s="27">
        <v>41</v>
      </c>
      <c r="C45" s="28" t="s">
        <v>81</v>
      </c>
      <c r="D45" s="29">
        <v>880000</v>
      </c>
      <c r="E45" s="30">
        <v>855000</v>
      </c>
      <c r="F45" s="30">
        <v>905000</v>
      </c>
      <c r="G45" s="30">
        <v>44572</v>
      </c>
      <c r="H45" s="31" t="s">
        <v>81</v>
      </c>
      <c r="I45" s="29">
        <v>44572</v>
      </c>
    </row>
    <row r="46" spans="2:9" ht="15" customHeight="1">
      <c r="B46" s="27">
        <v>42</v>
      </c>
      <c r="C46" s="28" t="s">
        <v>81</v>
      </c>
      <c r="D46" s="29">
        <v>930000</v>
      </c>
      <c r="E46" s="30">
        <v>905000</v>
      </c>
      <c r="F46" s="30">
        <v>955000</v>
      </c>
      <c r="G46" s="30">
        <v>47104</v>
      </c>
      <c r="H46" s="31" t="s">
        <v>81</v>
      </c>
      <c r="I46" s="29">
        <v>47104</v>
      </c>
    </row>
    <row r="47" spans="2:9" ht="15" customHeight="1">
      <c r="B47" s="27">
        <v>43</v>
      </c>
      <c r="C47" s="28" t="s">
        <v>81</v>
      </c>
      <c r="D47" s="29">
        <v>980000</v>
      </c>
      <c r="E47" s="30">
        <v>955000</v>
      </c>
      <c r="F47" s="30">
        <v>1005000</v>
      </c>
      <c r="G47" s="30">
        <v>49637</v>
      </c>
      <c r="H47" s="31" t="s">
        <v>81</v>
      </c>
      <c r="I47" s="29">
        <v>49637</v>
      </c>
    </row>
    <row r="48" spans="2:9" ht="15" customHeight="1">
      <c r="B48" s="27">
        <v>44</v>
      </c>
      <c r="C48" s="28" t="s">
        <v>81</v>
      </c>
      <c r="D48" s="29">
        <v>1030000</v>
      </c>
      <c r="E48" s="30">
        <v>1005000</v>
      </c>
      <c r="F48" s="30">
        <v>1055000</v>
      </c>
      <c r="G48" s="30">
        <v>52170</v>
      </c>
      <c r="H48" s="31" t="s">
        <v>81</v>
      </c>
      <c r="I48" s="29">
        <v>52170</v>
      </c>
    </row>
    <row r="49" spans="2:9" ht="15" customHeight="1">
      <c r="B49" s="27">
        <v>45</v>
      </c>
      <c r="C49" s="28" t="s">
        <v>81</v>
      </c>
      <c r="D49" s="29">
        <v>1090000</v>
      </c>
      <c r="E49" s="30">
        <v>1055000</v>
      </c>
      <c r="F49" s="30">
        <v>1115000</v>
      </c>
      <c r="G49" s="30">
        <v>55208</v>
      </c>
      <c r="H49" s="31" t="s">
        <v>81</v>
      </c>
      <c r="I49" s="29">
        <v>55208</v>
      </c>
    </row>
    <row r="50" spans="2:9" ht="15" customHeight="1">
      <c r="B50" s="27">
        <v>46</v>
      </c>
      <c r="C50" s="28" t="s">
        <v>81</v>
      </c>
      <c r="D50" s="29">
        <v>1150000</v>
      </c>
      <c r="E50" s="30">
        <v>1115000</v>
      </c>
      <c r="F50" s="30">
        <v>1175000</v>
      </c>
      <c r="G50" s="30">
        <v>58248</v>
      </c>
      <c r="H50" s="31" t="s">
        <v>81</v>
      </c>
      <c r="I50" s="29">
        <v>58248</v>
      </c>
    </row>
    <row r="51" spans="2:9" ht="15" customHeight="1">
      <c r="B51" s="27">
        <v>47</v>
      </c>
      <c r="C51" s="28" t="s">
        <v>81</v>
      </c>
      <c r="D51" s="29">
        <v>1210000</v>
      </c>
      <c r="E51" s="30">
        <v>1175000</v>
      </c>
      <c r="F51" s="30">
        <v>1235000</v>
      </c>
      <c r="G51" s="30">
        <v>61286</v>
      </c>
      <c r="H51" s="31" t="s">
        <v>81</v>
      </c>
      <c r="I51" s="29">
        <v>61286</v>
      </c>
    </row>
    <row r="52" spans="2:9" ht="15" customHeight="1">
      <c r="B52" s="27">
        <v>48</v>
      </c>
      <c r="C52" s="28" t="s">
        <v>81</v>
      </c>
      <c r="D52" s="29">
        <v>1270000</v>
      </c>
      <c r="E52" s="30">
        <v>1235000</v>
      </c>
      <c r="F52" s="30">
        <v>1295000</v>
      </c>
      <c r="G52" s="30">
        <v>64326</v>
      </c>
      <c r="H52" s="31" t="s">
        <v>81</v>
      </c>
      <c r="I52" s="29">
        <v>64326</v>
      </c>
    </row>
    <row r="53" spans="2:9" ht="15" customHeight="1">
      <c r="B53" s="27">
        <v>49</v>
      </c>
      <c r="C53" s="28" t="s">
        <v>81</v>
      </c>
      <c r="D53" s="29">
        <v>1330000</v>
      </c>
      <c r="E53" s="30">
        <v>1295000</v>
      </c>
      <c r="F53" s="30">
        <v>1355000</v>
      </c>
      <c r="G53" s="30">
        <v>67364</v>
      </c>
      <c r="H53" s="31" t="s">
        <v>81</v>
      </c>
      <c r="I53" s="29">
        <v>67364</v>
      </c>
    </row>
    <row r="54" spans="2:9" ht="15" customHeight="1">
      <c r="B54" s="27">
        <v>50</v>
      </c>
      <c r="C54" s="28" t="s">
        <v>81</v>
      </c>
      <c r="D54" s="29">
        <v>1390000</v>
      </c>
      <c r="E54" s="30">
        <v>1355000</v>
      </c>
      <c r="F54" s="35" t="s">
        <v>82</v>
      </c>
      <c r="G54" s="30">
        <v>70404</v>
      </c>
      <c r="H54" s="31" t="s">
        <v>81</v>
      </c>
      <c r="I54" s="29">
        <v>70404</v>
      </c>
    </row>
    <row r="56" spans="2:9" ht="16.5" customHeight="1">
      <c r="B56" s="26" t="s">
        <v>83</v>
      </c>
    </row>
    <row r="57" spans="2:9" ht="153" customHeight="1">
      <c r="B57" s="7" t="s">
        <v>84</v>
      </c>
    </row>
    <row r="58" spans="2:9" ht="222.75" customHeight="1">
      <c r="B58" s="7" t="s">
        <v>85</v>
      </c>
    </row>
    <row r="59" spans="2:9" ht="225" customHeight="1">
      <c r="B59" s="7" t="s">
        <v>86</v>
      </c>
    </row>
    <row r="60" spans="2:9" ht="197.25" customHeight="1">
      <c r="B60" s="7" t="s">
        <v>87</v>
      </c>
    </row>
    <row r="61" spans="2:9" ht="265.5" customHeight="1">
      <c r="B61" s="7" t="s">
        <v>88</v>
      </c>
    </row>
    <row r="62" spans="2:9" ht="153" customHeight="1">
      <c r="B62" s="7" t="s">
        <v>89</v>
      </c>
    </row>
  </sheetData>
  <phoneticPr fontId="22"/>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62828"/>
  </sheetPr>
  <dimension ref="A1:D20"/>
  <sheetViews>
    <sheetView zoomScaleNormal="100" workbookViewId="0">
      <selection activeCell="B13" sqref="B13"/>
    </sheetView>
  </sheetViews>
  <sheetFormatPr defaultColWidth="8.7109375" defaultRowHeight="15"/>
  <cols>
    <col min="1" max="1" width="3" style="1" customWidth="1"/>
    <col min="2" max="2" width="25" style="1" customWidth="1"/>
    <col min="3" max="4" width="35" style="1" customWidth="1"/>
  </cols>
  <sheetData>
    <row r="1" spans="2:4" ht="68.25" customHeight="1">
      <c r="B1" s="44" t="s">
        <v>90</v>
      </c>
    </row>
    <row r="3" spans="2:4" ht="15" customHeight="1">
      <c r="B3" s="16"/>
      <c r="C3" s="17" t="s">
        <v>91</v>
      </c>
      <c r="D3" s="17" t="s">
        <v>92</v>
      </c>
    </row>
    <row r="4" spans="2:4" ht="34.5" customHeight="1">
      <c r="B4" s="36" t="s">
        <v>93</v>
      </c>
      <c r="C4" s="4" t="s">
        <v>94</v>
      </c>
      <c r="D4" s="4" t="s">
        <v>95</v>
      </c>
    </row>
    <row r="5" spans="2:4" ht="34.5" customHeight="1">
      <c r="B5" s="36" t="s">
        <v>96</v>
      </c>
      <c r="C5" s="37" t="s">
        <v>97</v>
      </c>
      <c r="D5" s="4" t="s">
        <v>98</v>
      </c>
    </row>
    <row r="6" spans="2:4" ht="34.5" customHeight="1">
      <c r="B6" s="36" t="s">
        <v>99</v>
      </c>
      <c r="C6" s="4" t="s">
        <v>100</v>
      </c>
      <c r="D6" s="37" t="s">
        <v>101</v>
      </c>
    </row>
    <row r="7" spans="2:4" ht="34.5" customHeight="1">
      <c r="B7" s="36" t="s">
        <v>102</v>
      </c>
      <c r="C7" s="37" t="s">
        <v>103</v>
      </c>
      <c r="D7" s="4" t="s">
        <v>104</v>
      </c>
    </row>
    <row r="8" spans="2:4" ht="34.5" customHeight="1">
      <c r="B8" s="36" t="s">
        <v>105</v>
      </c>
      <c r="C8" s="37" t="s">
        <v>106</v>
      </c>
      <c r="D8" s="4" t="s">
        <v>107</v>
      </c>
    </row>
    <row r="9" spans="2:4" ht="34.5" customHeight="1">
      <c r="B9" s="36" t="s">
        <v>108</v>
      </c>
      <c r="C9" s="4" t="s">
        <v>109</v>
      </c>
      <c r="D9" s="4" t="s">
        <v>110</v>
      </c>
    </row>
    <row r="11" spans="2:4" ht="32.25" customHeight="1">
      <c r="B11" s="26" t="s">
        <v>111</v>
      </c>
    </row>
    <row r="12" spans="2:4" ht="15" customHeight="1">
      <c r="B12" s="5" t="s">
        <v>112</v>
      </c>
    </row>
    <row r="13" spans="2:4" ht="64.5" customHeight="1">
      <c r="B13" s="6" t="s">
        <v>113</v>
      </c>
    </row>
    <row r="14" spans="2:4" ht="15" customHeight="1">
      <c r="B14" s="38" t="s">
        <v>114</v>
      </c>
    </row>
    <row r="15" spans="2:4" ht="51.75" customHeight="1">
      <c r="B15" s="6" t="s">
        <v>115</v>
      </c>
    </row>
    <row r="16" spans="2:4" ht="15" customHeight="1">
      <c r="B16" s="38" t="s">
        <v>116</v>
      </c>
    </row>
    <row r="17" spans="2:2" ht="39" customHeight="1">
      <c r="B17" s="6" t="s">
        <v>117</v>
      </c>
    </row>
    <row r="18" spans="2:2" ht="16.5" customHeight="1">
      <c r="B18" s="26" t="s">
        <v>118</v>
      </c>
    </row>
    <row r="19" spans="2:2" ht="64.5" customHeight="1">
      <c r="B19" s="7" t="s">
        <v>119</v>
      </c>
    </row>
    <row r="20" spans="2:2" ht="51.75" customHeight="1">
      <c r="B20" s="7" t="s">
        <v>120</v>
      </c>
    </row>
  </sheetData>
  <phoneticPr fontId="22"/>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16161"/>
  </sheetPr>
  <dimension ref="A2:B18"/>
  <sheetViews>
    <sheetView zoomScaleNormal="100" workbookViewId="0"/>
  </sheetViews>
  <sheetFormatPr defaultColWidth="8.7109375" defaultRowHeight="15"/>
  <cols>
    <col min="1" max="1" width="3" style="1" customWidth="1"/>
    <col min="2" max="2" width="80" style="1" customWidth="1"/>
  </cols>
  <sheetData>
    <row r="2" spans="2:2" ht="23.25" customHeight="1">
      <c r="B2" s="2" t="s">
        <v>121</v>
      </c>
    </row>
    <row r="4" spans="2:2" ht="16.5" customHeight="1">
      <c r="B4" s="39" t="s">
        <v>122</v>
      </c>
    </row>
    <row r="5" spans="2:2" ht="43.5" customHeight="1">
      <c r="B5" s="4" t="s">
        <v>123</v>
      </c>
    </row>
    <row r="7" spans="2:2" ht="16.5" customHeight="1">
      <c r="B7" s="39" t="s">
        <v>124</v>
      </c>
    </row>
    <row r="8" spans="2:2" ht="29.25" customHeight="1">
      <c r="B8" s="4" t="s">
        <v>125</v>
      </c>
    </row>
    <row r="10" spans="2:2" ht="16.5" customHeight="1">
      <c r="B10" s="39" t="s">
        <v>126</v>
      </c>
    </row>
    <row r="11" spans="2:2" ht="43.5" customHeight="1">
      <c r="B11" s="4" t="s">
        <v>127</v>
      </c>
    </row>
    <row r="13" spans="2:2" ht="16.5" customHeight="1">
      <c r="B13" s="39" t="s">
        <v>128</v>
      </c>
    </row>
    <row r="14" spans="2:2" ht="29.25" customHeight="1">
      <c r="B14" s="4" t="s">
        <v>129</v>
      </c>
    </row>
    <row r="16" spans="2:2" ht="15" customHeight="1">
      <c r="B16" s="7" t="s">
        <v>130</v>
      </c>
    </row>
    <row r="17" spans="2:2" ht="15" customHeight="1">
      <c r="B17" s="7" t="s">
        <v>131</v>
      </c>
    </row>
    <row r="18" spans="2:2" ht="15" customHeight="1">
      <c r="B18" s="7" t="s">
        <v>132</v>
      </c>
    </row>
  </sheetData>
  <phoneticPr fontId="22"/>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DocSecurity>0</DocSecurity>
  <ScaleCrop>false</ScaleCrop>
  <HeadingPairs>
    <vt:vector size="2" baseType="variant">
      <vt:variant>
        <vt:lpstr>ワークシート</vt:lpstr>
      </vt:variant>
      <vt:variant>
        <vt:i4>6</vt:i4>
      </vt:variant>
    </vt:vector>
  </HeadingPairs>
  <TitlesOfParts>
    <vt:vector size="6" baseType="lpstr">
      <vt:lpstr>はじめに</vt:lpstr>
      <vt:lpstr>②等級判定＆保険料計算</vt:lpstr>
      <vt:lpstr>③昇給シミュレーション</vt:lpstr>
      <vt:lpstr>④等級別保険料一覧表</vt:lpstr>
      <vt:lpstr>⑤算定基礎届vs随時改定</vt:lpstr>
      <vt:lpstr>⑥免責事項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description/>
  <cp:revision>0</cp:revision>
  <dcterms:created xsi:type="dcterms:W3CDTF">2026-04-23T07:36:38Z</dcterms:created>
  <dcterms:modified xsi:type="dcterms:W3CDTF">2026-04-23T08:05:13Z</dcterms:modified>
  <dc:language>en-US</dc:language>
</cp:coreProperties>
</file>