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mukaida.takako\Desktop\Wordpress\テンプレート\納品用\納品用\"/>
    </mc:Choice>
  </mc:AlternateContent>
  <xr:revisionPtr revIDLastSave="0" documentId="13_ncr:1_{D72B445E-8F03-4ABC-B3EC-9260E6C256A6}" xr6:coauthVersionLast="47" xr6:coauthVersionMax="47" xr10:uidLastSave="{00000000-0000-0000-0000-000000000000}"/>
  <bookViews>
    <workbookView xWindow="1425" yWindow="1425" windowWidth="24000" windowHeight="15420" xr2:uid="{00000000-000D-0000-FFFF-FFFF00000000}"/>
  </bookViews>
  <sheets>
    <sheet name="シミュレーション" sheetId="1" r:id="rId1"/>
  </sheets>
  <definedNames>
    <definedName name="_xlnm.Print_Area" localSheetId="0">シミュレーション!$A$1:$E$68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0" i="1" l="1"/>
  <c r="D40" i="1" s="1"/>
  <c r="C39" i="1"/>
  <c r="D39" i="1" s="1"/>
  <c r="C38" i="1"/>
  <c r="D38" i="1" s="1"/>
  <c r="C37" i="1"/>
  <c r="D37" i="1" s="1"/>
  <c r="C36" i="1"/>
  <c r="D36" i="1" s="1"/>
  <c r="C35" i="1"/>
  <c r="D35" i="1" s="1"/>
  <c r="C34" i="1"/>
  <c r="D34" i="1" s="1"/>
  <c r="C33" i="1"/>
  <c r="D33" i="1" s="1"/>
  <c r="C32" i="1"/>
  <c r="D32" i="1" s="1"/>
  <c r="C31" i="1"/>
  <c r="D31" i="1" s="1"/>
  <c r="C30" i="1"/>
  <c r="D30" i="1" s="1"/>
  <c r="C29" i="1"/>
  <c r="D29" i="1" s="1"/>
  <c r="C28" i="1"/>
  <c r="D28" i="1" s="1"/>
  <c r="C27" i="1"/>
  <c r="D27" i="1" s="1"/>
  <c r="C26" i="1"/>
  <c r="D26" i="1" s="1"/>
  <c r="C25" i="1"/>
  <c r="D25" i="1" s="1"/>
  <c r="C24" i="1"/>
  <c r="D24" i="1" s="1"/>
  <c r="C23" i="1"/>
  <c r="D23" i="1" s="1"/>
  <c r="C22" i="1"/>
  <c r="D22" i="1" s="1"/>
  <c r="C21" i="1"/>
  <c r="D21" i="1" s="1"/>
  <c r="C20" i="1"/>
  <c r="D20" i="1" s="1"/>
  <c r="C19" i="1"/>
  <c r="D19" i="1" s="1"/>
  <c r="C18" i="1"/>
  <c r="D18" i="1" s="1"/>
  <c r="C17" i="1"/>
  <c r="D17" i="1" s="1"/>
  <c r="C16" i="1"/>
  <c r="D16" i="1" s="1"/>
  <c r="C15" i="1"/>
  <c r="D15" i="1" s="1"/>
  <c r="C14" i="1"/>
  <c r="D14" i="1" s="1"/>
  <c r="C13" i="1"/>
  <c r="D13" i="1" s="1"/>
  <c r="C12" i="1"/>
  <c r="D12" i="1" s="1"/>
  <c r="C11" i="1"/>
  <c r="D11" i="1" s="1"/>
</calcChain>
</file>

<file path=xl/sharedStrings.xml><?xml version="1.0" encoding="utf-8"?>
<sst xmlns="http://schemas.openxmlformats.org/spreadsheetml/2006/main" count="10" uniqueCount="10">
  <si>
    <t>毎年積立額（円）</t>
  </si>
  <si>
    <t>年利率（％）</t>
  </si>
  <si>
    <t>積立年数（年）</t>
  </si>
  <si>
    <t>期間（年）</t>
  </si>
  <si>
    <t>年金終価係数</t>
  </si>
  <si>
    <t>積立総額（円）</t>
  </si>
  <si>
    <t>確定拠出年金受給額シミュレーションシート</t>
    <phoneticPr fontId="1"/>
  </si>
  <si>
    <t>出力項目（入力値に応じて自動更新）</t>
    <phoneticPr fontId="1"/>
  </si>
  <si>
    <t>本シートは、確定拠出年金（DC）の将来受給額を簡単に試算できるシミュレーションツールです。オレンジ色のセル（毎年の積立額、想定年利率、積立年数）に数値を入力することで、年ごとの積立結果や総額を自動計算します。詳細は、「補足・注意事項」をご覧ください。</t>
    <phoneticPr fontId="1"/>
  </si>
  <si>
    <r>
      <rPr>
        <b/>
        <sz val="14"/>
        <color theme="1"/>
        <rFont val="HG丸ｺﾞｼｯｸM-PRO"/>
        <family val="3"/>
        <charset val="128"/>
      </rPr>
      <t>■補足・注意事項</t>
    </r>
    <r>
      <rPr>
        <sz val="11"/>
        <color theme="1"/>
        <rFont val="HG丸ｺﾞｼｯｸM-PRO"/>
        <family val="3"/>
        <charset val="128"/>
      </rPr>
      <t xml:space="preserve">
</t>
    </r>
    <r>
      <rPr>
        <b/>
        <sz val="11"/>
        <color theme="1"/>
        <rFont val="HG丸ｺﾞｼｯｸM-PRO"/>
        <family val="3"/>
        <charset val="128"/>
      </rPr>
      <t>1．使用方法</t>
    </r>
    <r>
      <rPr>
        <sz val="11"/>
        <color theme="1"/>
        <rFont val="HG丸ｺﾞｼｯｸM-PRO"/>
        <family val="3"/>
        <charset val="128"/>
      </rPr>
      <t xml:space="preserve">
オレンジ色のセルに下記を入力してください。
・毎年の積立額（円）
・年利率（％）※実質利回り（手数料控除後）を想定
・積立年数（年）
入力内容に応じて、「年金終価係数」および「積立総額（円）」が自動計算されます。最大30年分までの積立結果が表示されます。
</t>
    </r>
    <r>
      <rPr>
        <b/>
        <sz val="11"/>
        <color theme="1"/>
        <rFont val="HG丸ｺﾞｼｯｸM-PRO"/>
        <family val="3"/>
        <charset val="128"/>
      </rPr>
      <t>2．計算方法の根拠</t>
    </r>
    <r>
      <rPr>
        <sz val="11"/>
        <color theme="1"/>
        <rFont val="HG丸ｺﾞｼｯｸM-PRO"/>
        <family val="3"/>
        <charset val="128"/>
      </rPr>
      <t xml:space="preserve">
将来の積立総額は年金終価係数を用いて次の計算式により算出しています。
積立総額（円） ＝ 毎年積立額 × 年金終価係数
年金終価係数 ＝ ((1 + 年利率)^n-1) ÷ 年利率
利率は複利運用を前提としています（利回りが毎年再投資される前提）。
</t>
    </r>
    <r>
      <rPr>
        <b/>
        <sz val="11"/>
        <color theme="1"/>
        <rFont val="HG丸ｺﾞｼｯｸM-PRO"/>
        <family val="3"/>
        <charset val="128"/>
      </rPr>
      <t>3．注意点</t>
    </r>
    <r>
      <rPr>
        <sz val="11"/>
        <color theme="1"/>
        <rFont val="HG丸ｺﾞｼｯｸM-PRO"/>
        <family val="3"/>
        <charset val="128"/>
      </rPr>
      <t xml:space="preserve">
年利率に極端に高い数値（例：100％など）を入力すると現実的でない結果や計算エラーになる場合があります。
本シートはあくまで試算用途の参考値としてご利用ください。小数点以下の端数処理はしていません。実際の運用成績や税制変更などで将来の受給額は変動します。利率0％の場合は、計算式によりエラーが出るため、0％での試算は不可です（利率1％以上を推奨）。</t>
    </r>
    <rPh sb="369" eb="374">
      <t>ショウスウテンイカ</t>
    </rPh>
    <rPh sb="375" eb="377">
      <t>ハスウ</t>
    </rPh>
    <rPh sb="377" eb="379">
      <t>ショリ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</si>
</sst>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sz val="11"/>
      <color theme="1"/>
      <name val="HG丸ｺﾞｼｯｸM-PRO"/>
      <family val="3"/>
      <charset val="128"/>
    </font>
    <font>
      <b/>
      <sz val="11"/>
      <color theme="1"/>
      <name val="HG丸ｺﾞｼｯｸM-PRO"/>
      <family val="3"/>
      <charset val="128"/>
    </font>
    <font>
      <b/>
      <sz val="14"/>
      <color theme="1"/>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C000"/>
        <bgColor rgb="FFFFFF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2" fillId="0" borderId="0" xfId="0" applyFont="1"/>
    <xf numFmtId="0" fontId="2" fillId="0" borderId="0" xfId="0" applyFont="1" applyAlignment="1">
      <alignment vertical="center"/>
    </xf>
    <xf numFmtId="0" fontId="2" fillId="0" borderId="1" xfId="0" applyFont="1" applyBorder="1" applyAlignment="1">
      <alignment vertical="center"/>
    </xf>
    <xf numFmtId="0" fontId="0" fillId="0" borderId="0" xfId="0" applyAlignment="1">
      <alignment vertical="center"/>
    </xf>
    <xf numFmtId="0" fontId="2" fillId="0" borderId="1" xfId="0" applyFont="1" applyBorder="1" applyAlignment="1" applyProtection="1">
      <alignment vertical="center"/>
      <protection locked="0"/>
    </xf>
    <xf numFmtId="0" fontId="3" fillId="2" borderId="1" xfId="0" applyFont="1" applyFill="1" applyBorder="1" applyAlignment="1">
      <alignment horizontal="center" vertical="center"/>
    </xf>
    <xf numFmtId="0" fontId="2" fillId="3" borderId="1" xfId="0" applyFont="1" applyFill="1" applyBorder="1" applyAlignment="1">
      <alignmen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10"/>
  <sheetViews>
    <sheetView showGridLines="0" tabSelected="1" zoomScaleNormal="100" zoomScaleSheetLayoutView="100" workbookViewId="0"/>
  </sheetViews>
  <sheetFormatPr defaultRowHeight="13.5" x14ac:dyDescent="0.15"/>
  <cols>
    <col min="2" max="2" width="22" customWidth="1"/>
    <col min="3" max="3" width="31" customWidth="1"/>
    <col min="4" max="4" width="16.875" customWidth="1"/>
  </cols>
  <sheetData>
    <row r="2" spans="2:4" ht="27.75" customHeight="1" x14ac:dyDescent="0.15">
      <c r="B2" s="8" t="s">
        <v>6</v>
      </c>
      <c r="C2" s="9"/>
      <c r="D2" s="9"/>
    </row>
    <row r="3" spans="2:4" ht="61.5" customHeight="1" x14ac:dyDescent="0.15">
      <c r="B3" s="10" t="s">
        <v>8</v>
      </c>
      <c r="C3" s="11"/>
      <c r="D3" s="11"/>
    </row>
    <row r="4" spans="2:4" x14ac:dyDescent="0.15">
      <c r="B4" s="1"/>
      <c r="C4" s="1"/>
      <c r="D4" s="1"/>
    </row>
    <row r="5" spans="2:4" s="4" customFormat="1" ht="17.25" customHeight="1" x14ac:dyDescent="0.15">
      <c r="B5" s="6" t="s">
        <v>0</v>
      </c>
      <c r="C5" s="7">
        <v>10000</v>
      </c>
      <c r="D5" s="2"/>
    </row>
    <row r="6" spans="2:4" s="4" customFormat="1" ht="17.25" customHeight="1" x14ac:dyDescent="0.15">
      <c r="B6" s="6" t="s">
        <v>1</v>
      </c>
      <c r="C6" s="7">
        <v>3</v>
      </c>
      <c r="D6" s="2"/>
    </row>
    <row r="7" spans="2:4" s="4" customFormat="1" ht="17.25" customHeight="1" x14ac:dyDescent="0.15">
      <c r="B7" s="6" t="s">
        <v>2</v>
      </c>
      <c r="C7" s="7">
        <v>20</v>
      </c>
      <c r="D7" s="2"/>
    </row>
    <row r="8" spans="2:4" s="4" customFormat="1" ht="17.25" customHeight="1" x14ac:dyDescent="0.15">
      <c r="B8" s="2"/>
      <c r="C8" s="2"/>
      <c r="D8" s="2"/>
    </row>
    <row r="9" spans="2:4" s="4" customFormat="1" ht="17.25" customHeight="1" x14ac:dyDescent="0.15">
      <c r="B9" s="2" t="s">
        <v>7</v>
      </c>
      <c r="C9" s="2"/>
      <c r="D9" s="2"/>
    </row>
    <row r="10" spans="2:4" s="4" customFormat="1" ht="17.25" customHeight="1" x14ac:dyDescent="0.15">
      <c r="B10" s="6" t="s">
        <v>3</v>
      </c>
      <c r="C10" s="6" t="s">
        <v>4</v>
      </c>
      <c r="D10" s="6" t="s">
        <v>5</v>
      </c>
    </row>
    <row r="11" spans="2:4" s="4" customFormat="1" ht="17.25" customHeight="1" x14ac:dyDescent="0.15">
      <c r="B11" s="3">
        <v>1</v>
      </c>
      <c r="C11" s="5">
        <f>((1+C$6/100)^1-1)/(C$6/100)</f>
        <v>1.0000000000000009</v>
      </c>
      <c r="D11" s="5">
        <f t="shared" ref="D11:D40" si="0">C$5*C11</f>
        <v>10000.000000000009</v>
      </c>
    </row>
    <row r="12" spans="2:4" s="4" customFormat="1" ht="17.25" customHeight="1" x14ac:dyDescent="0.15">
      <c r="B12" s="3">
        <v>2</v>
      </c>
      <c r="C12" s="5">
        <f>((1+C$6/100)^2-1)/(C$6/100)</f>
        <v>2.0299999999999985</v>
      </c>
      <c r="D12" s="5">
        <f t="shared" si="0"/>
        <v>20299.999999999985</v>
      </c>
    </row>
    <row r="13" spans="2:4" s="4" customFormat="1" ht="17.25" customHeight="1" x14ac:dyDescent="0.15">
      <c r="B13" s="3">
        <v>3</v>
      </c>
      <c r="C13" s="5">
        <f>((1+C$6/100)^3-1)/(C$6/100)</f>
        <v>3.0909000000000004</v>
      </c>
      <c r="D13" s="5">
        <f t="shared" si="0"/>
        <v>30909.000000000004</v>
      </c>
    </row>
    <row r="14" spans="2:4" s="4" customFormat="1" ht="17.25" customHeight="1" x14ac:dyDescent="0.15">
      <c r="B14" s="3">
        <v>4</v>
      </c>
      <c r="C14" s="5">
        <f>((1+C$6/100)^4-1)/(C$6/100)</f>
        <v>4.1836269999999978</v>
      </c>
      <c r="D14" s="5">
        <f t="shared" si="0"/>
        <v>41836.269999999975</v>
      </c>
    </row>
    <row r="15" spans="2:4" s="4" customFormat="1" ht="17.25" customHeight="1" x14ac:dyDescent="0.15">
      <c r="B15" s="3">
        <v>5</v>
      </c>
      <c r="C15" s="5">
        <f>((1+C$6/100)^5-1)/(C$6/100)</f>
        <v>5.3091358099999955</v>
      </c>
      <c r="D15" s="5">
        <f t="shared" si="0"/>
        <v>53091.358099999954</v>
      </c>
    </row>
    <row r="16" spans="2:4" s="4" customFormat="1" ht="17.25" customHeight="1" x14ac:dyDescent="0.15">
      <c r="B16" s="3">
        <v>6</v>
      </c>
      <c r="C16" s="5">
        <f>((1+C$6/100)^6-1)/(C$6/100)</f>
        <v>6.4684098842999971</v>
      </c>
      <c r="D16" s="5">
        <f t="shared" si="0"/>
        <v>64684.098842999971</v>
      </c>
    </row>
    <row r="17" spans="2:4" s="4" customFormat="1" ht="17.25" customHeight="1" x14ac:dyDescent="0.15">
      <c r="B17" s="3">
        <v>7</v>
      </c>
      <c r="C17" s="5">
        <f>((1+C$6/100)^7-1)/(C$6/100)</f>
        <v>7.6624621808289994</v>
      </c>
      <c r="D17" s="5">
        <f t="shared" si="0"/>
        <v>76624.621808290001</v>
      </c>
    </row>
    <row r="18" spans="2:4" s="4" customFormat="1" ht="17.25" customHeight="1" x14ac:dyDescent="0.15">
      <c r="B18" s="3">
        <v>8</v>
      </c>
      <c r="C18" s="5">
        <f>((1+C$6/100)^8-1)/(C$6/100)</f>
        <v>8.892336046253865</v>
      </c>
      <c r="D18" s="5">
        <f t="shared" si="0"/>
        <v>88923.360462538651</v>
      </c>
    </row>
    <row r="19" spans="2:4" s="4" customFormat="1" ht="17.25" customHeight="1" x14ac:dyDescent="0.15">
      <c r="B19" s="3">
        <v>9</v>
      </c>
      <c r="C19" s="5">
        <f>((1+C$6/100)^9-1)/(C$6/100)</f>
        <v>10.159106127641483</v>
      </c>
      <c r="D19" s="5">
        <f t="shared" si="0"/>
        <v>101591.06127641482</v>
      </c>
    </row>
    <row r="20" spans="2:4" s="4" customFormat="1" ht="17.25" customHeight="1" x14ac:dyDescent="0.15">
      <c r="B20" s="3">
        <v>10</v>
      </c>
      <c r="C20" s="5">
        <f>((1+C$6/100)^10-1)/(C$6/100)</f>
        <v>11.463879311470727</v>
      </c>
      <c r="D20" s="5">
        <f t="shared" si="0"/>
        <v>114638.79311470727</v>
      </c>
    </row>
    <row r="21" spans="2:4" s="4" customFormat="1" ht="17.25" customHeight="1" x14ac:dyDescent="0.15">
      <c r="B21" s="3">
        <v>11</v>
      </c>
      <c r="C21" s="5">
        <f>((1+C$6/100)^11-1)/(C$6/100)</f>
        <v>12.807795690814849</v>
      </c>
      <c r="D21" s="5">
        <f t="shared" si="0"/>
        <v>128077.9569081485</v>
      </c>
    </row>
    <row r="22" spans="2:4" s="4" customFormat="1" ht="17.25" customHeight="1" x14ac:dyDescent="0.15">
      <c r="B22" s="3">
        <v>12</v>
      </c>
      <c r="C22" s="5">
        <f>((1+C$6/100)^12-1)/(C$6/100)</f>
        <v>14.192029561539288</v>
      </c>
      <c r="D22" s="5">
        <f t="shared" si="0"/>
        <v>141920.29561539288</v>
      </c>
    </row>
    <row r="23" spans="2:4" s="4" customFormat="1" ht="17.25" customHeight="1" x14ac:dyDescent="0.15">
      <c r="B23" s="3">
        <v>13</v>
      </c>
      <c r="C23" s="5">
        <f>((1+C$6/100)^13-1)/(C$6/100)</f>
        <v>15.617790448385465</v>
      </c>
      <c r="D23" s="5">
        <f t="shared" si="0"/>
        <v>156177.90448385465</v>
      </c>
    </row>
    <row r="24" spans="2:4" s="4" customFormat="1" ht="17.25" customHeight="1" x14ac:dyDescent="0.15">
      <c r="B24" s="3">
        <v>14</v>
      </c>
      <c r="C24" s="5">
        <f>((1+C$6/100)^14-1)/(C$6/100)</f>
        <v>17.086324161837034</v>
      </c>
      <c r="D24" s="5">
        <f t="shared" si="0"/>
        <v>170863.24161837035</v>
      </c>
    </row>
    <row r="25" spans="2:4" s="4" customFormat="1" ht="17.25" customHeight="1" x14ac:dyDescent="0.15">
      <c r="B25" s="3">
        <v>15</v>
      </c>
      <c r="C25" s="5">
        <f>((1+C$6/100)^15-1)/(C$6/100)</f>
        <v>18.598913886692149</v>
      </c>
      <c r="D25" s="5">
        <f t="shared" si="0"/>
        <v>185989.13886692148</v>
      </c>
    </row>
    <row r="26" spans="2:4" s="4" customFormat="1" ht="17.25" customHeight="1" x14ac:dyDescent="0.15">
      <c r="B26" s="3">
        <v>16</v>
      </c>
      <c r="C26" s="5">
        <f>((1+C$6/100)^16-1)/(C$6/100)</f>
        <v>20.156881303292902</v>
      </c>
      <c r="D26" s="5">
        <f t="shared" si="0"/>
        <v>201568.81303292903</v>
      </c>
    </row>
    <row r="27" spans="2:4" s="4" customFormat="1" ht="17.25" customHeight="1" x14ac:dyDescent="0.15">
      <c r="B27" s="3">
        <v>17</v>
      </c>
      <c r="C27" s="5">
        <f>((1+C$6/100)^17-1)/(C$6/100)</f>
        <v>21.76158774239169</v>
      </c>
      <c r="D27" s="5">
        <f t="shared" si="0"/>
        <v>217615.87742391689</v>
      </c>
    </row>
    <row r="28" spans="2:4" s="4" customFormat="1" ht="17.25" customHeight="1" x14ac:dyDescent="0.15">
      <c r="B28" s="3">
        <v>18</v>
      </c>
      <c r="C28" s="5">
        <f>((1+C$6/100)^18-1)/(C$6/100)</f>
        <v>23.414435374663441</v>
      </c>
      <c r="D28" s="5">
        <f t="shared" si="0"/>
        <v>234144.35374663441</v>
      </c>
    </row>
    <row r="29" spans="2:4" s="4" customFormat="1" ht="17.25" customHeight="1" x14ac:dyDescent="0.15">
      <c r="B29" s="3">
        <v>19</v>
      </c>
      <c r="C29" s="5">
        <f>((1+C$6/100)^19-1)/(C$6/100)</f>
        <v>25.116868435903342</v>
      </c>
      <c r="D29" s="5">
        <f t="shared" si="0"/>
        <v>251168.68435903342</v>
      </c>
    </row>
    <row r="30" spans="2:4" s="4" customFormat="1" ht="17.25" customHeight="1" x14ac:dyDescent="0.15">
      <c r="B30" s="3">
        <v>20</v>
      </c>
      <c r="C30" s="5">
        <f>((1+C$6/100)^20-1)/(C$6/100)</f>
        <v>26.870374488980442</v>
      </c>
      <c r="D30" s="5">
        <f t="shared" si="0"/>
        <v>268703.74488980439</v>
      </c>
    </row>
    <row r="31" spans="2:4" s="4" customFormat="1" ht="17.25" customHeight="1" x14ac:dyDescent="0.15">
      <c r="B31" s="3">
        <v>21</v>
      </c>
      <c r="C31" s="5">
        <f>((1+C$6/100)^21-1)/(C$6/100)</f>
        <v>28.676485723649847</v>
      </c>
      <c r="D31" s="5">
        <f t="shared" si="0"/>
        <v>286764.85723649844</v>
      </c>
    </row>
    <row r="32" spans="2:4" s="4" customFormat="1" ht="17.25" customHeight="1" x14ac:dyDescent="0.15">
      <c r="B32" s="3">
        <v>22</v>
      </c>
      <c r="C32" s="5">
        <f>((1+C$6/100)^22-1)/(C$6/100)</f>
        <v>30.53678029535935</v>
      </c>
      <c r="D32" s="5">
        <f t="shared" si="0"/>
        <v>305367.80295359349</v>
      </c>
    </row>
    <row r="33" spans="2:4" s="4" customFormat="1" ht="17.25" customHeight="1" x14ac:dyDescent="0.15">
      <c r="B33" s="3">
        <v>23</v>
      </c>
      <c r="C33" s="5">
        <f>((1+C$6/100)^23-1)/(C$6/100)</f>
        <v>32.452883704220135</v>
      </c>
      <c r="D33" s="5">
        <f t="shared" si="0"/>
        <v>324528.83704220137</v>
      </c>
    </row>
    <row r="34" spans="2:4" s="4" customFormat="1" ht="17.25" customHeight="1" x14ac:dyDescent="0.15">
      <c r="B34" s="3">
        <v>24</v>
      </c>
      <c r="C34" s="5">
        <f>((1+C$6/100)^24-1)/(C$6/100)</f>
        <v>34.426470215346725</v>
      </c>
      <c r="D34" s="5">
        <f t="shared" si="0"/>
        <v>344264.70215346728</v>
      </c>
    </row>
    <row r="35" spans="2:4" s="4" customFormat="1" ht="17.25" customHeight="1" x14ac:dyDescent="0.15">
      <c r="B35" s="3">
        <v>25</v>
      </c>
      <c r="C35" s="5">
        <f>((1+C$6/100)^25-1)/(C$6/100)</f>
        <v>36.459264321807126</v>
      </c>
      <c r="D35" s="5">
        <f t="shared" si="0"/>
        <v>364592.64321807126</v>
      </c>
    </row>
    <row r="36" spans="2:4" s="4" customFormat="1" ht="17.25" customHeight="1" x14ac:dyDescent="0.15">
      <c r="B36" s="3">
        <v>26</v>
      </c>
      <c r="C36" s="5">
        <f>((1+C$6/100)^26-1)/(C$6/100)</f>
        <v>38.553042251461356</v>
      </c>
      <c r="D36" s="5">
        <f t="shared" si="0"/>
        <v>385530.42251461354</v>
      </c>
    </row>
    <row r="37" spans="2:4" s="4" customFormat="1" ht="17.25" customHeight="1" x14ac:dyDescent="0.15">
      <c r="B37" s="3">
        <v>27</v>
      </c>
      <c r="C37" s="5">
        <f>((1+C$6/100)^27-1)/(C$6/100)</f>
        <v>40.709633519005187</v>
      </c>
      <c r="D37" s="5">
        <f t="shared" si="0"/>
        <v>407096.33519005188</v>
      </c>
    </row>
    <row r="38" spans="2:4" s="4" customFormat="1" ht="17.25" customHeight="1" x14ac:dyDescent="0.15">
      <c r="B38" s="3">
        <v>28</v>
      </c>
      <c r="C38" s="5">
        <f>((1+C$6/100)^28-1)/(C$6/100)</f>
        <v>42.930922524575344</v>
      </c>
      <c r="D38" s="5">
        <f t="shared" si="0"/>
        <v>429309.22524575342</v>
      </c>
    </row>
    <row r="39" spans="2:4" s="4" customFormat="1" ht="17.25" customHeight="1" x14ac:dyDescent="0.15">
      <c r="B39" s="3">
        <v>29</v>
      </c>
      <c r="C39" s="5">
        <f>((1+C$6/100)^29-1)/(C$6/100)</f>
        <v>45.218850200312595</v>
      </c>
      <c r="D39" s="5">
        <f t="shared" si="0"/>
        <v>452188.50200312596</v>
      </c>
    </row>
    <row r="40" spans="2:4" s="4" customFormat="1" ht="17.25" customHeight="1" x14ac:dyDescent="0.15">
      <c r="B40" s="3">
        <v>30</v>
      </c>
      <c r="C40" s="5">
        <f>((1+C$6/100)^30-1)/(C$6/100)</f>
        <v>47.575415706321969</v>
      </c>
      <c r="D40" s="5">
        <f t="shared" si="0"/>
        <v>475754.1570632197</v>
      </c>
    </row>
    <row r="41" spans="2:4" x14ac:dyDescent="0.15">
      <c r="B41" s="1"/>
      <c r="C41" s="1"/>
      <c r="D41" s="1"/>
    </row>
    <row r="42" spans="2:4" x14ac:dyDescent="0.15">
      <c r="B42" s="10" t="s">
        <v>9</v>
      </c>
      <c r="C42" s="11"/>
      <c r="D42" s="11"/>
    </row>
    <row r="43" spans="2:4" x14ac:dyDescent="0.15">
      <c r="B43" s="11"/>
      <c r="C43" s="11"/>
      <c r="D43" s="11"/>
    </row>
    <row r="44" spans="2:4" x14ac:dyDescent="0.15">
      <c r="B44" s="11"/>
      <c r="C44" s="11"/>
      <c r="D44" s="11"/>
    </row>
    <row r="45" spans="2:4" x14ac:dyDescent="0.15">
      <c r="B45" s="11"/>
      <c r="C45" s="11"/>
      <c r="D45" s="11"/>
    </row>
    <row r="46" spans="2:4" x14ac:dyDescent="0.15">
      <c r="B46" s="11"/>
      <c r="C46" s="11"/>
      <c r="D46" s="11"/>
    </row>
    <row r="47" spans="2:4" x14ac:dyDescent="0.15">
      <c r="B47" s="11"/>
      <c r="C47" s="11"/>
      <c r="D47" s="11"/>
    </row>
    <row r="48" spans="2:4" x14ac:dyDescent="0.15">
      <c r="B48" s="11"/>
      <c r="C48" s="11"/>
      <c r="D48" s="11"/>
    </row>
    <row r="49" spans="2:4" x14ac:dyDescent="0.15">
      <c r="B49" s="11"/>
      <c r="C49" s="11"/>
      <c r="D49" s="11"/>
    </row>
    <row r="50" spans="2:4" x14ac:dyDescent="0.15">
      <c r="B50" s="11"/>
      <c r="C50" s="11"/>
      <c r="D50" s="11"/>
    </row>
    <row r="51" spans="2:4" x14ac:dyDescent="0.15">
      <c r="B51" s="11"/>
      <c r="C51" s="11"/>
      <c r="D51" s="11"/>
    </row>
    <row r="52" spans="2:4" x14ac:dyDescent="0.15">
      <c r="B52" s="11"/>
      <c r="C52" s="11"/>
      <c r="D52" s="11"/>
    </row>
    <row r="53" spans="2:4" x14ac:dyDescent="0.15">
      <c r="B53" s="11"/>
      <c r="C53" s="11"/>
      <c r="D53" s="11"/>
    </row>
    <row r="54" spans="2:4" x14ac:dyDescent="0.15">
      <c r="B54" s="11"/>
      <c r="C54" s="11"/>
      <c r="D54" s="11"/>
    </row>
    <row r="55" spans="2:4" x14ac:dyDescent="0.15">
      <c r="B55" s="11"/>
      <c r="C55" s="11"/>
      <c r="D55" s="11"/>
    </row>
    <row r="56" spans="2:4" x14ac:dyDescent="0.15">
      <c r="B56" s="11"/>
      <c r="C56" s="11"/>
      <c r="D56" s="11"/>
    </row>
    <row r="57" spans="2:4" x14ac:dyDescent="0.15">
      <c r="B57" s="11"/>
      <c r="C57" s="11"/>
      <c r="D57" s="11"/>
    </row>
    <row r="58" spans="2:4" x14ac:dyDescent="0.15">
      <c r="B58" s="11"/>
      <c r="C58" s="11"/>
      <c r="D58" s="11"/>
    </row>
    <row r="59" spans="2:4" x14ac:dyDescent="0.15">
      <c r="B59" s="11"/>
      <c r="C59" s="11"/>
      <c r="D59" s="11"/>
    </row>
    <row r="60" spans="2:4" x14ac:dyDescent="0.15">
      <c r="B60" s="11"/>
      <c r="C60" s="11"/>
      <c r="D60" s="11"/>
    </row>
    <row r="61" spans="2:4" x14ac:dyDescent="0.15">
      <c r="B61" s="11"/>
      <c r="C61" s="11"/>
      <c r="D61" s="11"/>
    </row>
    <row r="62" spans="2:4" x14ac:dyDescent="0.15">
      <c r="B62" s="11"/>
      <c r="C62" s="11"/>
      <c r="D62" s="11"/>
    </row>
    <row r="63" spans="2:4" x14ac:dyDescent="0.15">
      <c r="B63" s="11"/>
      <c r="C63" s="11"/>
      <c r="D63" s="11"/>
    </row>
    <row r="64" spans="2:4" x14ac:dyDescent="0.15">
      <c r="B64" s="11"/>
      <c r="C64" s="11"/>
      <c r="D64" s="11"/>
    </row>
    <row r="65" spans="2:4" x14ac:dyDescent="0.15">
      <c r="B65" s="11"/>
      <c r="C65" s="11"/>
      <c r="D65" s="11"/>
    </row>
    <row r="66" spans="2:4" x14ac:dyDescent="0.15">
      <c r="B66" s="11"/>
      <c r="C66" s="11"/>
      <c r="D66" s="11"/>
    </row>
    <row r="67" spans="2:4" x14ac:dyDescent="0.15">
      <c r="B67" s="11"/>
      <c r="C67" s="11"/>
      <c r="D67" s="11"/>
    </row>
    <row r="68" spans="2:4" x14ac:dyDescent="0.15">
      <c r="B68" s="1"/>
      <c r="C68" s="1"/>
      <c r="D68" s="1"/>
    </row>
    <row r="69" spans="2:4" x14ac:dyDescent="0.15">
      <c r="B69" s="1"/>
      <c r="C69" s="1"/>
      <c r="D69" s="1"/>
    </row>
    <row r="70" spans="2:4" x14ac:dyDescent="0.15">
      <c r="B70" s="1"/>
      <c r="C70" s="1"/>
      <c r="D70" s="1"/>
    </row>
    <row r="71" spans="2:4" x14ac:dyDescent="0.15">
      <c r="B71" s="1"/>
      <c r="C71" s="1"/>
      <c r="D71" s="1"/>
    </row>
    <row r="72" spans="2:4" x14ac:dyDescent="0.15">
      <c r="B72" s="1"/>
      <c r="C72" s="1"/>
      <c r="D72" s="1"/>
    </row>
    <row r="73" spans="2:4" x14ac:dyDescent="0.15">
      <c r="B73" s="1"/>
      <c r="C73" s="1"/>
      <c r="D73" s="1"/>
    </row>
    <row r="74" spans="2:4" x14ac:dyDescent="0.15">
      <c r="B74" s="1"/>
      <c r="C74" s="1"/>
      <c r="D74" s="1"/>
    </row>
    <row r="75" spans="2:4" x14ac:dyDescent="0.15">
      <c r="B75" s="1"/>
      <c r="C75" s="1"/>
      <c r="D75" s="1"/>
    </row>
    <row r="76" spans="2:4" x14ac:dyDescent="0.15">
      <c r="B76" s="1"/>
      <c r="C76" s="1"/>
      <c r="D76" s="1"/>
    </row>
    <row r="77" spans="2:4" x14ac:dyDescent="0.15">
      <c r="B77" s="1"/>
      <c r="C77" s="1"/>
      <c r="D77" s="1"/>
    </row>
    <row r="78" spans="2:4" x14ac:dyDescent="0.15">
      <c r="B78" s="1"/>
      <c r="C78" s="1"/>
      <c r="D78" s="1"/>
    </row>
    <row r="79" spans="2:4" x14ac:dyDescent="0.15">
      <c r="B79" s="1"/>
      <c r="C79" s="1"/>
      <c r="D79" s="1"/>
    </row>
    <row r="80" spans="2:4" x14ac:dyDescent="0.15">
      <c r="B80" s="1"/>
      <c r="C80" s="1"/>
      <c r="D80" s="1"/>
    </row>
    <row r="81" spans="2:4" x14ac:dyDescent="0.15">
      <c r="B81" s="1"/>
      <c r="C81" s="1"/>
      <c r="D81" s="1"/>
    </row>
    <row r="82" spans="2:4" x14ac:dyDescent="0.15">
      <c r="B82" s="1"/>
      <c r="C82" s="1"/>
      <c r="D82" s="1"/>
    </row>
    <row r="83" spans="2:4" x14ac:dyDescent="0.15">
      <c r="B83" s="1"/>
      <c r="C83" s="1"/>
      <c r="D83" s="1"/>
    </row>
    <row r="84" spans="2:4" x14ac:dyDescent="0.15">
      <c r="B84" s="1"/>
      <c r="C84" s="1"/>
      <c r="D84" s="1"/>
    </row>
    <row r="85" spans="2:4" x14ac:dyDescent="0.15">
      <c r="B85" s="1"/>
      <c r="C85" s="1"/>
      <c r="D85" s="1"/>
    </row>
    <row r="86" spans="2:4" x14ac:dyDescent="0.15">
      <c r="B86" s="1"/>
      <c r="C86" s="1"/>
      <c r="D86" s="1"/>
    </row>
    <row r="87" spans="2:4" x14ac:dyDescent="0.15">
      <c r="B87" s="1"/>
      <c r="C87" s="1"/>
      <c r="D87" s="1"/>
    </row>
    <row r="88" spans="2:4" x14ac:dyDescent="0.15">
      <c r="B88" s="1"/>
      <c r="C88" s="1"/>
      <c r="D88" s="1"/>
    </row>
    <row r="89" spans="2:4" x14ac:dyDescent="0.15">
      <c r="B89" s="1"/>
      <c r="C89" s="1"/>
      <c r="D89" s="1"/>
    </row>
    <row r="90" spans="2:4" x14ac:dyDescent="0.15">
      <c r="B90" s="1"/>
      <c r="C90" s="1"/>
      <c r="D90" s="1"/>
    </row>
    <row r="91" spans="2:4" x14ac:dyDescent="0.15">
      <c r="B91" s="1"/>
      <c r="C91" s="1"/>
      <c r="D91" s="1"/>
    </row>
    <row r="92" spans="2:4" x14ac:dyDescent="0.15">
      <c r="B92" s="1"/>
      <c r="C92" s="1"/>
      <c r="D92" s="1"/>
    </row>
    <row r="93" spans="2:4" x14ac:dyDescent="0.15">
      <c r="B93" s="1"/>
      <c r="C93" s="1"/>
      <c r="D93" s="1"/>
    </row>
    <row r="94" spans="2:4" x14ac:dyDescent="0.15">
      <c r="B94" s="1"/>
      <c r="C94" s="1"/>
      <c r="D94" s="1"/>
    </row>
    <row r="95" spans="2:4" x14ac:dyDescent="0.15">
      <c r="B95" s="1"/>
      <c r="C95" s="1"/>
      <c r="D95" s="1"/>
    </row>
    <row r="96" spans="2:4" x14ac:dyDescent="0.15">
      <c r="B96" s="1"/>
      <c r="C96" s="1"/>
      <c r="D96" s="1"/>
    </row>
    <row r="97" spans="2:4" x14ac:dyDescent="0.15">
      <c r="B97" s="1"/>
      <c r="C97" s="1"/>
      <c r="D97" s="1"/>
    </row>
    <row r="98" spans="2:4" x14ac:dyDescent="0.15">
      <c r="B98" s="1"/>
      <c r="C98" s="1"/>
      <c r="D98" s="1"/>
    </row>
    <row r="99" spans="2:4" x14ac:dyDescent="0.15">
      <c r="B99" s="1"/>
      <c r="C99" s="1"/>
      <c r="D99" s="1"/>
    </row>
    <row r="100" spans="2:4" x14ac:dyDescent="0.15">
      <c r="B100" s="1"/>
      <c r="C100" s="1"/>
      <c r="D100" s="1"/>
    </row>
    <row r="101" spans="2:4" x14ac:dyDescent="0.15">
      <c r="B101" s="1"/>
      <c r="C101" s="1"/>
      <c r="D101" s="1"/>
    </row>
    <row r="102" spans="2:4" x14ac:dyDescent="0.15">
      <c r="B102" s="1"/>
      <c r="C102" s="1"/>
      <c r="D102" s="1"/>
    </row>
    <row r="103" spans="2:4" x14ac:dyDescent="0.15">
      <c r="B103" s="1"/>
      <c r="C103" s="1"/>
      <c r="D103" s="1"/>
    </row>
    <row r="104" spans="2:4" x14ac:dyDescent="0.15">
      <c r="B104" s="1"/>
      <c r="C104" s="1"/>
      <c r="D104" s="1"/>
    </row>
    <row r="105" spans="2:4" x14ac:dyDescent="0.15">
      <c r="B105" s="1"/>
      <c r="C105" s="1"/>
      <c r="D105" s="1"/>
    </row>
    <row r="106" spans="2:4" x14ac:dyDescent="0.15">
      <c r="B106" s="1"/>
      <c r="C106" s="1"/>
      <c r="D106" s="1"/>
    </row>
    <row r="107" spans="2:4" x14ac:dyDescent="0.15">
      <c r="B107" s="1"/>
      <c r="C107" s="1"/>
      <c r="D107" s="1"/>
    </row>
    <row r="108" spans="2:4" x14ac:dyDescent="0.15">
      <c r="B108" s="1"/>
      <c r="C108" s="1"/>
      <c r="D108" s="1"/>
    </row>
    <row r="109" spans="2:4" x14ac:dyDescent="0.15">
      <c r="B109" s="1"/>
      <c r="C109" s="1"/>
      <c r="D109" s="1"/>
    </row>
    <row r="110" spans="2:4" x14ac:dyDescent="0.15">
      <c r="B110" s="1"/>
      <c r="C110" s="1"/>
      <c r="D110" s="1"/>
    </row>
  </sheetData>
  <mergeCells count="3">
    <mergeCell ref="B2:D2"/>
    <mergeCell ref="B3:D3"/>
    <mergeCell ref="B42:D67"/>
  </mergeCells>
  <phoneticPr fontId="1"/>
  <printOptions horizontalCentered="1"/>
  <pageMargins left="0.74803149606299213" right="0.74803149606299213" top="0.98425196850393704" bottom="0.98425196850393704" header="0.51181102362204722" footer="0.51181102362204722"/>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シミュレーション</vt:lpstr>
      <vt:lpstr>シミュレーション!Print_Area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2025-06-25T07:08:27Z</cp:lastPrinted>
  <dcterms:created xsi:type="dcterms:W3CDTF">2025-05-28T02:44:34Z</dcterms:created>
  <dcterms:modified xsi:type="dcterms:W3CDTF">2025-07-03T01:10:00Z</dcterms:modified>
</cp:coreProperties>
</file>