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"/>
    </mc:Choice>
  </mc:AlternateContent>
  <xr:revisionPtr revIDLastSave="0" documentId="13_ncr:1_{B08905D7-C7A5-4C7D-AAED-43B963507AF8}" xr6:coauthVersionLast="47" xr6:coauthVersionMax="47" xr10:uidLastSave="{00000000-0000-0000-0000-000000000000}"/>
  <bookViews>
    <workbookView xWindow="29610" yWindow="-120" windowWidth="28110" windowHeight="164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E27" i="1"/>
  <c r="G17" i="1"/>
  <c r="G24" i="1" l="1"/>
  <c r="G23" i="1"/>
  <c r="G21" i="1"/>
  <c r="G20" i="1"/>
  <c r="G19" i="1"/>
  <c r="G18" i="1"/>
  <c r="E26" i="1" l="1"/>
  <c r="E28" i="1" l="1"/>
  <c r="G26" i="1"/>
  <c r="G28" i="1" s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5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6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7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8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<sst xmlns="http://schemas.openxmlformats.org/spreadsheetml/2006/main" count="56" uniqueCount="54">
  <si>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</si>
  <si>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</si>
  <si>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</si>
  <si>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</si>
  <si>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</si>
  <si>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</si>
  <si>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</si>
  <si>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</si>
  <si>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</si>
  <si>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</si>
  <si>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</si>
  <si>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</si>
  <si>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</si>
  <si>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</si>
  <si>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</si>
  <si>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</si>
  <si>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</si>
  <si>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消費税</t>
  </si>
  <si>
    <t>小計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</si>
  <si>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</si>
  <si>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</si>
  <si>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</si>
  <si>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</si>
  <si>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</si>
  <si>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</si>
  <si>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</si>
  <si>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</si>
  <si>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</si>
  <si>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</si>
  <si>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</si>
  <si>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</si>
  <si>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</si>
  <si>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</si>
  <si>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</si>
  <si>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</si>
  <si>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</si>
  <si>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</si>
  <si>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</si>
  <si>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</si>
  <si>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</si>
  <si>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</si>
  <si>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</si>
  <si>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</si>
  <si>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T0123456789012</t>
    <phoneticPr fontId="12"/>
  </si>
  <si>
    <t>所有権移転登記</t>
    <rPh sb="0" eb="3">
      <t>ショユウケン</t>
    </rPh>
    <rPh sb="3" eb="5">
      <t>イテン</t>
    </rPh>
    <rPh sb="5" eb="7">
      <t>トウキ</t>
    </rPh>
    <phoneticPr fontId="12"/>
  </si>
  <si>
    <t>郵送料・手数料</t>
  </si>
  <si>
    <t>立会</t>
    <phoneticPr fontId="12"/>
  </si>
  <si>
    <t>根抵当権設定登記</t>
    <rPh sb="0" eb="1">
      <t>ネ</t>
    </rPh>
    <rPh sb="1" eb="4">
      <t>テイトウケン</t>
    </rPh>
    <rPh sb="4" eb="6">
      <t>セッテイ</t>
    </rPh>
    <rPh sb="6" eb="8">
      <t>トウキ</t>
    </rPh>
    <phoneticPr fontId="12"/>
  </si>
  <si>
    <t>対象額（税抜）</t>
    <phoneticPr fontId="12"/>
  </si>
  <si>
    <t>完了登記事項証明書（1通）</t>
    <rPh sb="11" eb="12">
      <t>ツウ</t>
    </rPh>
    <phoneticPr fontId="12"/>
  </si>
  <si>
    <t>登録免許税</t>
    <rPh sb="0" eb="2">
      <t>トウロク</t>
    </rPh>
    <rPh sb="2" eb="5">
      <t>メンキョゼイ</t>
    </rPh>
    <phoneticPr fontId="12"/>
  </si>
  <si>
    <t>対象外</t>
  </si>
  <si>
    <t>対象外</t>
    <rPh sb="0" eb="3">
      <t>タイショウガイ</t>
    </rPh>
    <phoneticPr fontId="12"/>
  </si>
  <si>
    <t>消費税</t>
    <rPh sb="0" eb="3">
      <t>ショウヒゼイ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</si>
</sst>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2" tint="-0.34998626667073579"/>
        <bgColor rgb="FFF2F2F2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 style="thin">
        <color rgb="FFA5B592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1" xfId="0" applyNumberFormat="1" applyFont="1" applyFill="1" applyBorder="1" applyAlignment="1">
      <alignment horizontal="center" vertical="center" shrinkToFit="1"/>
    </xf>
    <xf numFmtId="14" fontId="7" fillId="2" borderId="12" xfId="0" applyNumberFormat="1" applyFont="1" applyFill="1" applyBorder="1" applyAlignment="1">
      <alignment horizontal="center" vertical="center" shrinkToFit="1"/>
    </xf>
    <xf numFmtId="14" fontId="7" fillId="4" borderId="13" xfId="0" applyNumberFormat="1" applyFont="1" applyFill="1" applyBorder="1" applyAlignment="1">
      <alignment horizontal="center" vertical="center" shrinkToFit="1"/>
    </xf>
    <xf numFmtId="14" fontId="7" fillId="2" borderId="14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/>
    </xf>
    <xf numFmtId="178" fontId="6" fillId="4" borderId="15" xfId="0" applyNumberFormat="1" applyFont="1" applyFill="1" applyBorder="1" applyAlignment="1">
      <alignment horizontal="right" vertical="center"/>
    </xf>
    <xf numFmtId="0" fontId="6" fillId="4" borderId="15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7" xfId="0" applyNumberFormat="1" applyFont="1" applyFill="1" applyBorder="1" applyAlignment="1">
      <alignment horizontal="right" vertical="center" shrinkToFit="1"/>
    </xf>
    <xf numFmtId="0" fontId="6" fillId="2" borderId="19" xfId="0" applyFont="1" applyFill="1" applyBorder="1" applyAlignment="1">
      <alignment vertical="center" shrinkToFit="1"/>
    </xf>
    <xf numFmtId="9" fontId="6" fillId="2" borderId="10" xfId="0" applyNumberFormat="1" applyFont="1" applyFill="1" applyBorder="1" applyAlignment="1">
      <alignment vertical="center"/>
    </xf>
    <xf numFmtId="0" fontId="6" fillId="9" borderId="10" xfId="0" applyFont="1" applyFill="1" applyBorder="1" applyAlignment="1">
      <alignment vertical="center" shrinkToFit="1"/>
    </xf>
    <xf numFmtId="178" fontId="6" fillId="9" borderId="10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66&amp;utm_medium=doc&amp;utm_source=templates&amp;utm_campaign=templates_iv_4966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29</xdr:row>
      <xdr:rowOff>246276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351926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66&amp;utm_medium=doc&amp;utm_source=templates&amp;utm_campaign=templates_iv_4966" TargetMode="External"/><Relationship Id="rId2" Type="http://schemas.openxmlformats.org/officeDocument/2006/relationships/hyperlink" Target="https://biz.moneyforward.com/invoice/?provider=doc&amp;provider_info=templates_iv_4966&amp;utm_medium=doc&amp;utm_source=templates&amp;utm_campaign=templates_iv_4966" TargetMode="External"/><Relationship Id="rId1" Type="http://schemas.openxmlformats.org/officeDocument/2006/relationships/hyperlink" Target="https://biz.moneyforward.com/invoice/templates/terms/?provider=doc&amp;provider_info=templates_iv_4966&amp;utm_medium=doc&amp;utm_source=templates&amp;utm_campaign=templates_iv_496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="70" zoomScaleNormal="70" workbookViewId="0"/>
  </sheetViews>
  <sheetFormatPr defaultColWidth="8.875" defaultRowHeight="18.75"/>
  <cols>
    <col min="1" max="1" width="3" style="49" customWidth="1"/>
    <col min="2" max="16384" width="8.875" style="49"/>
  </cols>
  <sheetData>
    <row r="1" spans="1:15" s="48" customFormat="1" ht="58.5">
      <c r="A1" s="45"/>
      <c r="B1" s="46" t="s">
        <v>31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3" spans="1:15">
      <c r="B3" s="50" t="s">
        <v>32</v>
      </c>
    </row>
    <row r="4" spans="1:15">
      <c r="B4" s="50" t="s">
        <v>33</v>
      </c>
    </row>
    <row r="5" spans="1:15">
      <c r="C5" s="44" t="s">
        <v>39</v>
      </c>
    </row>
    <row r="6" spans="1:15">
      <c r="B6" s="50" t="s">
        <v>34</v>
      </c>
      <c r="C6" s="43"/>
    </row>
    <row r="8" spans="1:15" s="48" customFormat="1" ht="51" customHeight="1">
      <c r="A8" s="51"/>
      <c r="B8" s="52" t="s">
        <v>35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24" spans="2:2" ht="19.5">
      <c r="B24" s="54" t="s">
        <v>36</v>
      </c>
    </row>
    <row r="25" spans="2:2" ht="19.5">
      <c r="B25" s="54" t="s">
        <v>37</v>
      </c>
    </row>
    <row r="26" spans="2:2" ht="19.5">
      <c r="B26" s="54" t="s">
        <v>38</v>
      </c>
    </row>
    <row r="28" spans="2:2">
      <c r="B28" s="44" t="s">
        <v>40</v>
      </c>
    </row>
    <row r="30" spans="2:2">
      <c r="B30" s="44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74" t="s">
        <v>0</v>
      </c>
      <c r="C1" s="75"/>
      <c r="D1" s="75"/>
      <c r="E1" s="75"/>
      <c r="F1" s="75"/>
      <c r="G1" s="75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8"/>
      <c r="C2" s="28"/>
      <c r="D2" s="28"/>
      <c r="E2" s="28"/>
      <c r="F2" s="76" t="s">
        <v>28</v>
      </c>
      <c r="G2" s="77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8"/>
      <c r="C3" s="28"/>
      <c r="D3" s="28"/>
      <c r="E3" s="28"/>
      <c r="F3" s="78" t="s">
        <v>1</v>
      </c>
      <c r="G3" s="7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5" t="s">
        <v>1</v>
      </c>
      <c r="C4" s="25"/>
      <c r="D4" s="25"/>
      <c r="E4" s="28"/>
      <c r="F4" s="79" t="s">
        <v>27</v>
      </c>
      <c r="G4" s="8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4" t="s">
        <v>2</v>
      </c>
      <c r="C5" s="24"/>
      <c r="D5" s="24"/>
      <c r="E5" s="24"/>
      <c r="F5" s="81" t="s">
        <v>3</v>
      </c>
      <c r="G5" s="8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8"/>
      <c r="C6" s="28"/>
      <c r="D6" s="28"/>
      <c r="E6" s="28"/>
      <c r="F6" s="29" t="s">
        <v>4</v>
      </c>
      <c r="G6" s="30" t="s">
        <v>43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73" t="s">
        <v>5</v>
      </c>
      <c r="C7" s="73"/>
      <c r="D7" s="73"/>
      <c r="E7" s="28"/>
      <c r="F7" s="29" t="s">
        <v>6</v>
      </c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66"/>
      <c r="C8" s="67"/>
      <c r="D8" s="66"/>
      <c r="E8" s="28"/>
      <c r="F8" s="29" t="s">
        <v>7</v>
      </c>
      <c r="G8" s="3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5"/>
      <c r="C9" s="28"/>
      <c r="D9" s="25"/>
      <c r="E9" s="28"/>
      <c r="F9" s="29"/>
      <c r="G9" s="8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5"/>
      <c r="C10" s="28"/>
      <c r="D10" s="25"/>
      <c r="E10" s="28"/>
      <c r="F10" s="29"/>
      <c r="G10" s="7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5"/>
      <c r="C11" s="28"/>
      <c r="D11" s="25"/>
      <c r="E11" s="28"/>
      <c r="F11" s="29"/>
      <c r="G11" s="7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32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83" t="s">
        <v>10</v>
      </c>
      <c r="C13" s="75"/>
      <c r="D13" s="75"/>
      <c r="E13" s="88"/>
      <c r="F13" s="88"/>
      <c r="G13" s="8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4" t="s">
        <v>11</v>
      </c>
      <c r="C14" s="85"/>
      <c r="D14" s="86"/>
      <c r="E14" s="87">
        <f>E28+G28-G29</f>
        <v>152807</v>
      </c>
      <c r="F14" s="87"/>
      <c r="G14" s="8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7" t="s">
        <v>25</v>
      </c>
      <c r="C16" s="27" t="s">
        <v>12</v>
      </c>
      <c r="D16" s="5" t="s">
        <v>53</v>
      </c>
      <c r="E16" s="6" t="s">
        <v>13</v>
      </c>
      <c r="F16" s="6" t="s">
        <v>14</v>
      </c>
      <c r="G16" s="6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55">
        <v>45292</v>
      </c>
      <c r="C17" s="37" t="s">
        <v>44</v>
      </c>
      <c r="D17" s="7"/>
      <c r="E17" s="8">
        <v>50000</v>
      </c>
      <c r="F17" s="9">
        <v>1</v>
      </c>
      <c r="G17" s="10">
        <f>IF(SUM(E17*F17),SUM(E17*F17),"")</f>
        <v>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56">
        <v>45292</v>
      </c>
      <c r="C18" s="38" t="s">
        <v>47</v>
      </c>
      <c r="D18" s="11"/>
      <c r="E18" s="12">
        <v>30000</v>
      </c>
      <c r="F18" s="13">
        <v>1</v>
      </c>
      <c r="G18" s="14">
        <f t="shared" ref="G18:G24" si="0">IF(SUM(E18*F18),SUM(E18*F18),"")</f>
        <v>30000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7">
        <v>45292</v>
      </c>
      <c r="C19" s="39" t="s">
        <v>49</v>
      </c>
      <c r="D19" s="35"/>
      <c r="E19" s="8">
        <v>500</v>
      </c>
      <c r="F19" s="9">
        <v>2</v>
      </c>
      <c r="G19" s="10">
        <f t="shared" si="0"/>
        <v>1000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8">
        <v>45292</v>
      </c>
      <c r="C20" s="40" t="s">
        <v>45</v>
      </c>
      <c r="D20" s="36"/>
      <c r="E20" s="12">
        <v>1000</v>
      </c>
      <c r="F20" s="13">
        <v>1</v>
      </c>
      <c r="G20" s="14">
        <f t="shared" si="0"/>
        <v>1000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9">
        <v>45292</v>
      </c>
      <c r="C21" s="41" t="s">
        <v>46</v>
      </c>
      <c r="D21" s="7"/>
      <c r="E21" s="8">
        <v>20000</v>
      </c>
      <c r="F21" s="9">
        <v>1</v>
      </c>
      <c r="G21" s="10">
        <f t="shared" si="0"/>
        <v>20000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60">
        <v>45292</v>
      </c>
      <c r="C22" s="42" t="s">
        <v>50</v>
      </c>
      <c r="D22" s="11" t="s">
        <v>51</v>
      </c>
      <c r="E22" s="12"/>
      <c r="F22" s="13"/>
      <c r="G22" s="14">
        <v>50000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55"/>
      <c r="C23" s="37"/>
      <c r="D23" s="7" t="s">
        <v>15</v>
      </c>
      <c r="E23" s="8"/>
      <c r="F23" s="9"/>
      <c r="G23" s="10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60"/>
      <c r="C24" s="42"/>
      <c r="D24" s="11" t="s">
        <v>15</v>
      </c>
      <c r="E24" s="12"/>
      <c r="F24" s="13"/>
      <c r="G24" s="14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5"/>
      <c r="C25" s="15"/>
      <c r="D25" s="15"/>
      <c r="E25" s="15"/>
      <c r="F25" s="15"/>
      <c r="G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5"/>
      <c r="C26" s="33" t="s">
        <v>16</v>
      </c>
      <c r="D26" s="69" t="s">
        <v>48</v>
      </c>
      <c r="E26" s="34">
        <f>SUMIF(D17:D24,"",G17:G24)</f>
        <v>102000</v>
      </c>
      <c r="F26" s="70" t="s">
        <v>17</v>
      </c>
      <c r="G26" s="34">
        <f>IF(E26="","",E26*0.1)</f>
        <v>10200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5"/>
      <c r="C27" s="33" t="s">
        <v>52</v>
      </c>
      <c r="D27" s="69"/>
      <c r="E27" s="34">
        <f>SUMIF(D17:D24,"対象外",G17:G24)</f>
        <v>50000</v>
      </c>
      <c r="F27" s="71"/>
      <c r="G27" s="7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5"/>
      <c r="C28" s="63" t="s">
        <v>18</v>
      </c>
      <c r="D28" s="63"/>
      <c r="E28" s="64">
        <f>SUM(E26:E27)</f>
        <v>152000</v>
      </c>
      <c r="F28" s="65"/>
      <c r="G28" s="64">
        <f>SUM(G26:G27)</f>
        <v>10200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5"/>
      <c r="C29" s="62" t="s">
        <v>42</v>
      </c>
      <c r="D29" s="63"/>
      <c r="E29" s="63"/>
      <c r="F29" s="63"/>
      <c r="G29" s="68">
        <f>ROUNDDOWN(IF(E26&gt;1000000,(E26-1000000)*0.2042+102100,(E26-10000)*0.1021),0)</f>
        <v>9393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6"/>
      <c r="C30" s="1"/>
      <c r="D30" s="1"/>
      <c r="E30" s="61"/>
      <c r="F30" s="17"/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"/>
      <c r="B32" s="1"/>
      <c r="C32" s="1"/>
      <c r="D32" s="1"/>
      <c r="E32" s="1"/>
      <c r="F32" s="1"/>
      <c r="G32" s="2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1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9" t="s">
        <v>20</v>
      </c>
      <c r="C34" s="85"/>
      <c r="D34" s="85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89" t="s">
        <v>21</v>
      </c>
      <c r="C35" s="85"/>
      <c r="D35" s="85"/>
      <c r="E35" s="8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21" t="s">
        <v>22</v>
      </c>
      <c r="C36" s="89" t="s">
        <v>30</v>
      </c>
      <c r="D36" s="85"/>
      <c r="E36" s="86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21" t="s">
        <v>23</v>
      </c>
      <c r="C37" s="89">
        <v>1234567</v>
      </c>
      <c r="D37" s="85"/>
      <c r="E37" s="86"/>
      <c r="F37" s="20"/>
      <c r="G37" s="2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21" t="s">
        <v>24</v>
      </c>
      <c r="C38" s="89" t="s">
        <v>29</v>
      </c>
      <c r="D38" s="85"/>
      <c r="E38" s="8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"/>
      <c r="F39" s="22"/>
      <c r="G39" s="2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3"/>
      <c r="D40" s="24"/>
      <c r="E40" s="25"/>
      <c r="F40" s="1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5"/>
      <c r="D41" s="25"/>
      <c r="E41" s="25"/>
      <c r="F41" s="1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23"/>
      <c r="D42" s="26"/>
      <c r="E42" s="26"/>
      <c r="F42" s="25"/>
      <c r="G42" s="1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20"/>
      <c r="B43" s="20"/>
      <c r="C43" s="23"/>
      <c r="D43" s="26"/>
      <c r="E43" s="26"/>
      <c r="F43" s="20"/>
      <c r="G43" s="16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7.25" customHeight="1">
      <c r="A44" s="20"/>
      <c r="B44" s="20"/>
      <c r="C44" s="20"/>
      <c r="D44" s="20"/>
      <c r="E44" s="20"/>
      <c r="F44" s="20"/>
      <c r="G44" s="16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6">
    <mergeCell ref="C38:E38"/>
    <mergeCell ref="B34:E34"/>
    <mergeCell ref="B35:E35"/>
    <mergeCell ref="C36:E36"/>
    <mergeCell ref="C37:E37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"対象外"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一柳 貴洋</cp:lastModifiedBy>
  <cp:lastPrinted>2024-01-12T03:56:47Z</cp:lastPrinted>
  <dcterms:created xsi:type="dcterms:W3CDTF">2021-09-27T00:57:10Z</dcterms:created>
  <dcterms:modified xsi:type="dcterms:W3CDTF">2024-09-24T05:26:52Z</dcterms:modified>
</cp:coreProperties>
</file>